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uivenverenigingen\pv Zutphen\"/>
    </mc:Choice>
  </mc:AlternateContent>
  <xr:revisionPtr revIDLastSave="0" documentId="13_ncr:40009_{2256833F-6D6C-4848-9D2E-F45C9E36CF5D}" xr6:coauthVersionLast="44" xr6:coauthVersionMax="44" xr10:uidLastSave="{00000000-0000-0000-0000-000000000000}"/>
  <bookViews>
    <workbookView xWindow="-120" yWindow="-120" windowWidth="29040" windowHeight="15840"/>
  </bookViews>
  <sheets>
    <sheet name="Eigen coördinaten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6" i="3" l="1"/>
  <c r="F56" i="3"/>
  <c r="M56" i="3"/>
  <c r="E57" i="3"/>
  <c r="F57" i="3"/>
  <c r="M57" i="3"/>
  <c r="E58" i="3"/>
  <c r="M58" i="3"/>
  <c r="F58" i="3"/>
  <c r="E59" i="3"/>
  <c r="F59" i="3"/>
  <c r="M59" i="3"/>
  <c r="E60" i="3"/>
  <c r="F60" i="3"/>
  <c r="E61" i="3"/>
  <c r="M61" i="3"/>
  <c r="F61" i="3"/>
  <c r="E62" i="3"/>
  <c r="F62" i="3"/>
  <c r="M62" i="3"/>
  <c r="E63" i="3"/>
  <c r="F63" i="3"/>
  <c r="E64" i="3"/>
  <c r="F64" i="3"/>
  <c r="M64" i="3"/>
  <c r="E65" i="3"/>
  <c r="M65" i="3"/>
  <c r="F65" i="3"/>
  <c r="E66" i="3"/>
  <c r="F66" i="3"/>
  <c r="E67" i="3"/>
  <c r="F67" i="3"/>
  <c r="E68" i="3"/>
  <c r="F68" i="3"/>
  <c r="M68" i="3"/>
  <c r="E69" i="3"/>
  <c r="M69" i="3"/>
  <c r="F69" i="3"/>
  <c r="E70" i="3"/>
  <c r="M70" i="3"/>
  <c r="F70" i="3"/>
  <c r="E71" i="3"/>
  <c r="M71" i="3"/>
  <c r="F71" i="3"/>
  <c r="E72" i="3"/>
  <c r="M72" i="3"/>
  <c r="F72" i="3"/>
  <c r="E73" i="3"/>
  <c r="M73" i="3"/>
  <c r="F73" i="3"/>
  <c r="E74" i="3"/>
  <c r="M74" i="3"/>
  <c r="F74" i="3"/>
  <c r="E75" i="3"/>
  <c r="M75" i="3"/>
  <c r="F75" i="3"/>
  <c r="E76" i="3"/>
  <c r="M76" i="3"/>
  <c r="F76" i="3"/>
  <c r="E77" i="3"/>
  <c r="M77" i="3"/>
  <c r="F77" i="3"/>
  <c r="E78" i="3"/>
  <c r="M78" i="3"/>
  <c r="F78" i="3"/>
  <c r="E49" i="3"/>
  <c r="F49" i="3"/>
  <c r="M49" i="3"/>
  <c r="E50" i="3"/>
  <c r="M50" i="3"/>
  <c r="F50" i="3"/>
  <c r="U78" i="3"/>
  <c r="V78" i="3"/>
  <c r="AC78" i="3"/>
  <c r="E54" i="3"/>
  <c r="F54" i="3"/>
  <c r="E55" i="3"/>
  <c r="F55" i="3"/>
  <c r="F45" i="3"/>
  <c r="E45" i="3"/>
  <c r="F44" i="3"/>
  <c r="E44" i="3"/>
  <c r="F48" i="3"/>
  <c r="E48" i="3"/>
  <c r="F39" i="3"/>
  <c r="E39" i="3"/>
  <c r="M39" i="3"/>
  <c r="F42" i="3"/>
  <c r="E42" i="3"/>
  <c r="F40" i="3"/>
  <c r="E40" i="3"/>
  <c r="F38" i="3"/>
  <c r="E38" i="3"/>
  <c r="M38" i="3"/>
  <c r="F23" i="3"/>
  <c r="E23" i="3"/>
  <c r="V41" i="3"/>
  <c r="U41" i="3"/>
  <c r="F22" i="3"/>
  <c r="E22" i="3"/>
  <c r="V40" i="3"/>
  <c r="U40" i="3"/>
  <c r="V39" i="3"/>
  <c r="U39" i="3"/>
  <c r="AC39" i="3"/>
  <c r="V38" i="3"/>
  <c r="U38" i="3"/>
  <c r="V37" i="3"/>
  <c r="U37" i="3"/>
  <c r="AC37" i="3"/>
  <c r="F21" i="3"/>
  <c r="E21" i="3"/>
  <c r="V36" i="3"/>
  <c r="U36" i="3"/>
  <c r="AC36" i="3"/>
  <c r="F46" i="3"/>
  <c r="E46" i="3"/>
  <c r="V35" i="3"/>
  <c r="U35" i="3"/>
  <c r="AC35" i="3"/>
  <c r="F20" i="3"/>
  <c r="E20" i="3"/>
  <c r="F19" i="3"/>
  <c r="E19" i="3"/>
  <c r="M19" i="3"/>
  <c r="F18" i="3"/>
  <c r="E18" i="3"/>
  <c r="M18" i="3"/>
  <c r="F17" i="3"/>
  <c r="E17" i="3"/>
  <c r="M17" i="3"/>
  <c r="F16" i="3"/>
  <c r="E16" i="3"/>
  <c r="V34" i="3"/>
  <c r="U34" i="3"/>
  <c r="AC34" i="3"/>
  <c r="F15" i="3"/>
  <c r="E15" i="3"/>
  <c r="F43" i="3"/>
  <c r="E43" i="3"/>
  <c r="M43" i="3"/>
  <c r="F47" i="3"/>
  <c r="E47" i="3"/>
  <c r="M42" i="3"/>
  <c r="M40" i="3"/>
  <c r="AC38" i="3"/>
  <c r="M22" i="3"/>
  <c r="M46" i="3"/>
  <c r="M15" i="3"/>
  <c r="M16" i="3"/>
  <c r="M21" i="3"/>
  <c r="M23" i="3"/>
  <c r="AC40" i="3"/>
  <c r="M20" i="3"/>
  <c r="AC41" i="3"/>
  <c r="F9" i="3"/>
  <c r="E9" i="3"/>
  <c r="M9" i="3"/>
  <c r="V33" i="3"/>
  <c r="U33" i="3"/>
  <c r="V31" i="3"/>
  <c r="U31" i="3"/>
  <c r="AC31" i="3"/>
  <c r="F41" i="3"/>
  <c r="E41" i="3"/>
  <c r="V17" i="3"/>
  <c r="U17" i="3"/>
  <c r="AC33" i="3"/>
  <c r="AC17" i="3"/>
  <c r="U69" i="3"/>
  <c r="V69" i="3"/>
  <c r="U70" i="3"/>
  <c r="V70" i="3"/>
  <c r="U71" i="3"/>
  <c r="V71" i="3"/>
  <c r="U72" i="3"/>
  <c r="V72" i="3"/>
  <c r="U46" i="3"/>
  <c r="AC46" i="3"/>
  <c r="V46" i="3"/>
  <c r="E25" i="3"/>
  <c r="M25" i="3"/>
  <c r="F25" i="3"/>
  <c r="E26" i="3"/>
  <c r="F26" i="3"/>
  <c r="E27" i="3"/>
  <c r="M27" i="3"/>
  <c r="F27" i="3"/>
  <c r="U47" i="3"/>
  <c r="V47" i="3"/>
  <c r="U48" i="3"/>
  <c r="V48" i="3"/>
  <c r="U49" i="3"/>
  <c r="V49" i="3"/>
  <c r="U50" i="3"/>
  <c r="V50" i="3"/>
  <c r="U51" i="3"/>
  <c r="AC51" i="3"/>
  <c r="V51" i="3"/>
  <c r="U52" i="3"/>
  <c r="V52" i="3"/>
  <c r="E28" i="3"/>
  <c r="F28" i="3"/>
  <c r="U53" i="3"/>
  <c r="V53" i="3"/>
  <c r="U54" i="3"/>
  <c r="AC54" i="3"/>
  <c r="V54" i="3"/>
  <c r="U55" i="3"/>
  <c r="V55" i="3"/>
  <c r="U56" i="3"/>
  <c r="AC56" i="3"/>
  <c r="V56" i="3"/>
  <c r="U57" i="3"/>
  <c r="AC57" i="3"/>
  <c r="V57" i="3"/>
  <c r="U58" i="3"/>
  <c r="AC58" i="3"/>
  <c r="V58" i="3"/>
  <c r="U59" i="3"/>
  <c r="V59" i="3"/>
  <c r="E29" i="3"/>
  <c r="M29" i="3"/>
  <c r="F29" i="3"/>
  <c r="U60" i="3"/>
  <c r="AC60" i="3"/>
  <c r="V60" i="3"/>
  <c r="U61" i="3"/>
  <c r="V61" i="3"/>
  <c r="U62" i="3"/>
  <c r="V62" i="3"/>
  <c r="U63" i="3"/>
  <c r="AC63" i="3"/>
  <c r="V63" i="3"/>
  <c r="U64" i="3"/>
  <c r="AC64" i="3"/>
  <c r="V64" i="3"/>
  <c r="U65" i="3"/>
  <c r="AC65" i="3"/>
  <c r="V65" i="3"/>
  <c r="E30" i="3"/>
  <c r="M30" i="3"/>
  <c r="F30" i="3"/>
  <c r="E31" i="3"/>
  <c r="F31" i="3"/>
  <c r="E32" i="3"/>
  <c r="F32" i="3"/>
  <c r="U66" i="3"/>
  <c r="AC66" i="3"/>
  <c r="V66" i="3"/>
  <c r="U67" i="3"/>
  <c r="AC67" i="3"/>
  <c r="V67" i="3"/>
  <c r="E33" i="3"/>
  <c r="F33" i="3"/>
  <c r="E34" i="3"/>
  <c r="M34" i="3"/>
  <c r="F34" i="3"/>
  <c r="U68" i="3"/>
  <c r="V68" i="3"/>
  <c r="AC61" i="3"/>
  <c r="V28" i="3"/>
  <c r="U28" i="3"/>
  <c r="AC28" i="3"/>
  <c r="V42" i="3"/>
  <c r="U42" i="3"/>
  <c r="AC42" i="3"/>
  <c r="V32" i="3"/>
  <c r="U32" i="3"/>
  <c r="V25" i="3"/>
  <c r="U25" i="3"/>
  <c r="F11" i="3"/>
  <c r="E11" i="3"/>
  <c r="V45" i="3"/>
  <c r="U45" i="3"/>
  <c r="AC45" i="3"/>
  <c r="V13" i="3"/>
  <c r="U13" i="3"/>
  <c r="AC13" i="3"/>
  <c r="F24" i="3"/>
  <c r="E24" i="3"/>
  <c r="M24" i="3"/>
  <c r="F14" i="3"/>
  <c r="E14" i="3"/>
  <c r="M14" i="3"/>
  <c r="F13" i="3"/>
  <c r="E13" i="3"/>
  <c r="M13" i="3"/>
  <c r="F12" i="3"/>
  <c r="E12" i="3"/>
  <c r="M12" i="3"/>
  <c r="F10" i="3"/>
  <c r="E10" i="3"/>
  <c r="M10" i="3"/>
  <c r="V75" i="3"/>
  <c r="U75" i="3"/>
  <c r="AC75" i="3"/>
  <c r="V44" i="3"/>
  <c r="U44" i="3"/>
  <c r="AC44" i="3"/>
  <c r="V43" i="3"/>
  <c r="U43" i="3"/>
  <c r="AC43" i="3"/>
  <c r="V30" i="3"/>
  <c r="U30" i="3"/>
  <c r="AC30" i="3"/>
  <c r="V29" i="3"/>
  <c r="U29" i="3"/>
  <c r="AC29" i="3"/>
  <c r="V27" i="3"/>
  <c r="U27" i="3"/>
  <c r="V26" i="3"/>
  <c r="U26" i="3"/>
  <c r="V24" i="3"/>
  <c r="U24" i="3"/>
  <c r="V23" i="3"/>
  <c r="U23" i="3"/>
  <c r="V22" i="3"/>
  <c r="U22" i="3"/>
  <c r="AC22" i="3"/>
  <c r="V21" i="3"/>
  <c r="U21" i="3"/>
  <c r="V20" i="3"/>
  <c r="U20" i="3"/>
  <c r="V19" i="3"/>
  <c r="U19" i="3"/>
  <c r="V18" i="3"/>
  <c r="U18" i="3"/>
  <c r="AC18" i="3"/>
  <c r="V16" i="3"/>
  <c r="U16" i="3"/>
  <c r="AC16" i="3"/>
  <c r="V15" i="3"/>
  <c r="U15" i="3"/>
  <c r="AC15" i="3"/>
  <c r="V14" i="3"/>
  <c r="U14" i="3"/>
  <c r="AC14" i="3"/>
  <c r="V12" i="3"/>
  <c r="U12" i="3"/>
  <c r="AC12" i="3"/>
  <c r="V11" i="3"/>
  <c r="U11" i="3"/>
  <c r="AC11" i="3"/>
  <c r="V10" i="3"/>
  <c r="U10" i="3"/>
  <c r="AC10" i="3"/>
  <c r="V9" i="3"/>
  <c r="U9" i="3"/>
  <c r="AC9" i="3"/>
  <c r="E4" i="3"/>
  <c r="X13" i="3" s="1"/>
  <c r="E3" i="3"/>
  <c r="L29" i="3" s="1"/>
  <c r="AB42" i="3"/>
  <c r="W20" i="3"/>
  <c r="Y20" i="3" s="1"/>
  <c r="Z20" i="3" s="1"/>
  <c r="H22" i="3"/>
  <c r="H40" i="3"/>
  <c r="W45" i="3"/>
  <c r="Y45" i="3" s="1"/>
  <c r="Z45" i="3" s="1"/>
  <c r="X22" i="3"/>
  <c r="AB67" i="3"/>
  <c r="W50" i="3"/>
  <c r="Y50" i="3" s="1"/>
  <c r="Z50" i="3" s="1"/>
  <c r="W31" i="3"/>
  <c r="Y31" i="3" s="1"/>
  <c r="Z31" i="3" s="1"/>
  <c r="L11" i="3"/>
  <c r="AB43" i="3"/>
  <c r="AB20" i="3"/>
  <c r="AB16" i="3"/>
  <c r="W19" i="3"/>
  <c r="Y19" i="3"/>
  <c r="Z19" i="3" s="1"/>
  <c r="X45" i="3"/>
  <c r="X60" i="3"/>
  <c r="G29" i="3"/>
  <c r="I29" i="3" s="1"/>
  <c r="J29" i="3" s="1"/>
  <c r="AB57" i="3"/>
  <c r="X52" i="3"/>
  <c r="L42" i="3"/>
  <c r="L23" i="3"/>
  <c r="L47" i="3"/>
  <c r="L40" i="3"/>
  <c r="L18" i="3"/>
  <c r="G18" i="3"/>
  <c r="I18" i="3" s="1"/>
  <c r="J18" i="3" s="1"/>
  <c r="G40" i="3"/>
  <c r="I40" i="3" s="1"/>
  <c r="J40" i="3" s="1"/>
  <c r="W36" i="3"/>
  <c r="Y36" i="3" s="1"/>
  <c r="Z36" i="3" s="1"/>
  <c r="W34" i="3"/>
  <c r="Y34" i="3" s="1"/>
  <c r="Z34" i="3" s="1"/>
  <c r="G15" i="3"/>
  <c r="I15" i="3" s="1"/>
  <c r="J15" i="3" s="1"/>
  <c r="W37" i="3"/>
  <c r="Y37" i="3" s="1"/>
  <c r="Z37" i="3" s="1"/>
  <c r="L41" i="3"/>
  <c r="X9" i="3"/>
  <c r="X14" i="3"/>
  <c r="X16" i="3"/>
  <c r="W32" i="3"/>
  <c r="Y32" i="3"/>
  <c r="Z32" i="3" s="1"/>
  <c r="L31" i="3"/>
  <c r="H30" i="3"/>
  <c r="X49" i="3"/>
  <c r="H41" i="3"/>
  <c r="AC26" i="3"/>
  <c r="AC48" i="3"/>
  <c r="M32" i="3"/>
  <c r="AC50" i="3"/>
  <c r="AC47" i="3"/>
  <c r="AC52" i="3"/>
  <c r="AC53" i="3"/>
  <c r="AC49" i="3"/>
  <c r="M28" i="3"/>
  <c r="M26" i="3"/>
  <c r="G13" i="3"/>
  <c r="I13" i="3" s="1"/>
  <c r="J13" i="3" s="1"/>
  <c r="AC20" i="3"/>
  <c r="AC25" i="3"/>
  <c r="AC69" i="3"/>
  <c r="AC19" i="3"/>
  <c r="AC32" i="3"/>
  <c r="AC23" i="3"/>
  <c r="W28" i="3"/>
  <c r="Y28" i="3" s="1"/>
  <c r="Z28" i="3" s="1"/>
  <c r="AC24" i="3"/>
  <c r="M11" i="3"/>
  <c r="AC27" i="3"/>
  <c r="AC21" i="3"/>
  <c r="AC62" i="3"/>
  <c r="AC55" i="3"/>
  <c r="M33" i="3"/>
  <c r="AC59" i="3"/>
  <c r="AC72" i="3"/>
  <c r="W46" i="3"/>
  <c r="Y46" i="3" s="1"/>
  <c r="Z46" i="3" s="1"/>
  <c r="AC68" i="3"/>
  <c r="M31" i="3"/>
  <c r="AC71" i="3"/>
  <c r="W70" i="3"/>
  <c r="Y70" i="3" s="1"/>
  <c r="Z70" i="3" s="1"/>
  <c r="AC70" i="3"/>
  <c r="X41" i="3"/>
  <c r="X27" i="3"/>
  <c r="H34" i="3"/>
  <c r="H13" i="3"/>
  <c r="H19" i="3"/>
  <c r="X15" i="3"/>
  <c r="X72" i="3"/>
  <c r="X64" i="3"/>
  <c r="H12" i="3"/>
  <c r="X53" i="3"/>
  <c r="H38" i="3"/>
  <c r="X40" i="3"/>
  <c r="W69" i="3"/>
  <c r="Y69" i="3" s="1"/>
  <c r="Z69" i="3" s="1"/>
  <c r="X48" i="3"/>
  <c r="X24" i="3"/>
  <c r="AB29" i="3"/>
  <c r="X26" i="3"/>
  <c r="X51" i="3"/>
  <c r="X63" i="3"/>
  <c r="X44" i="3"/>
  <c r="L60" i="3"/>
  <c r="L61" i="3"/>
  <c r="L73" i="3"/>
  <c r="L65" i="3"/>
  <c r="G49" i="3"/>
  <c r="I49" i="3" s="1"/>
  <c r="J49" i="3" s="1"/>
  <c r="AB63" i="3"/>
  <c r="AB51" i="3"/>
  <c r="W60" i="3"/>
  <c r="Y60" i="3"/>
  <c r="Z60" i="3" s="1"/>
  <c r="L26" i="3"/>
  <c r="W44" i="3"/>
  <c r="Y44" i="3"/>
  <c r="Z44" i="3" s="1"/>
  <c r="W43" i="3"/>
  <c r="Y43" i="3" s="1"/>
  <c r="Z43" i="3" s="1"/>
  <c r="L30" i="3"/>
  <c r="AB58" i="3"/>
  <c r="AB39" i="3"/>
  <c r="AB40" i="3"/>
  <c r="G17" i="3"/>
  <c r="I17" i="3" s="1"/>
  <c r="J17" i="3" s="1"/>
  <c r="AB33" i="3"/>
  <c r="G72" i="3"/>
  <c r="I72" i="3" s="1"/>
  <c r="J72" i="3" s="1"/>
  <c r="K72" i="3" s="1"/>
  <c r="L48" i="3"/>
  <c r="AB75" i="3"/>
  <c r="AB44" i="3"/>
  <c r="W47" i="3"/>
  <c r="Y47" i="3" s="1"/>
  <c r="Z47" i="3" s="1"/>
  <c r="AB24" i="3"/>
  <c r="AB25" i="3"/>
  <c r="W23" i="3"/>
  <c r="Y23" i="3" s="1"/>
  <c r="Z23" i="3" s="1"/>
  <c r="AB56" i="3"/>
  <c r="W48" i="3"/>
  <c r="Y48" i="3" s="1"/>
  <c r="Z48" i="3" s="1"/>
  <c r="L15" i="3"/>
  <c r="L46" i="3"/>
  <c r="L19" i="3"/>
  <c r="AB35" i="3"/>
  <c r="G22" i="3"/>
  <c r="I22" i="3"/>
  <c r="J22" i="3" s="1"/>
  <c r="W41" i="3"/>
  <c r="Y41" i="3"/>
  <c r="Z41" i="3" s="1"/>
  <c r="W38" i="3"/>
  <c r="Y38" i="3" s="1"/>
  <c r="Z38" i="3" s="1"/>
  <c r="W40" i="3"/>
  <c r="Y40" i="3" s="1"/>
  <c r="Z40" i="3" s="1"/>
  <c r="W39" i="3"/>
  <c r="Y39" i="3" s="1"/>
  <c r="Z39" i="3" s="1"/>
  <c r="AB17" i="3"/>
  <c r="AB59" i="3"/>
  <c r="AB53" i="3"/>
  <c r="AB50" i="3"/>
  <c r="G26" i="3"/>
  <c r="I26" i="3" s="1"/>
  <c r="J26" i="3" s="1"/>
  <c r="G30" i="3"/>
  <c r="I30" i="3"/>
  <c r="J30" i="3"/>
  <c r="W54" i="3"/>
  <c r="Y54" i="3" s="1"/>
  <c r="Z54" i="3" s="1"/>
  <c r="W15" i="3"/>
  <c r="Y15" i="3"/>
  <c r="Z15" i="3" s="1"/>
  <c r="G12" i="3"/>
  <c r="I12" i="3" s="1"/>
  <c r="J12" i="3"/>
  <c r="W55" i="3"/>
  <c r="Y55" i="3" s="1"/>
  <c r="Z55" i="3" s="1"/>
  <c r="W72" i="3"/>
  <c r="Y72" i="3"/>
  <c r="Z72" i="3" s="1"/>
  <c r="L74" i="3"/>
  <c r="L77" i="3"/>
  <c r="L50" i="3"/>
  <c r="W78" i="3"/>
  <c r="Y78" i="3" s="1"/>
  <c r="Z78" i="3" s="1"/>
  <c r="L55" i="3"/>
  <c r="L44" i="3"/>
  <c r="AB18" i="3"/>
  <c r="AB10" i="3"/>
  <c r="AB46" i="3"/>
  <c r="L56" i="3"/>
  <c r="G57" i="3"/>
  <c r="I57" i="3" s="1"/>
  <c r="J57" i="3" s="1"/>
  <c r="G64" i="3"/>
  <c r="I64" i="3" s="1"/>
  <c r="J64" i="3" s="1"/>
  <c r="G73" i="3"/>
  <c r="I73" i="3" s="1"/>
  <c r="J73" i="3" s="1"/>
  <c r="L76" i="3"/>
  <c r="AB78" i="3"/>
  <c r="L54" i="3"/>
  <c r="L45" i="3"/>
  <c r="X18" i="3"/>
  <c r="H63" i="3"/>
  <c r="H60" i="3"/>
  <c r="X36" i="3"/>
  <c r="X39" i="3"/>
  <c r="H39" i="3"/>
  <c r="X65" i="3"/>
  <c r="G48" i="3"/>
  <c r="I48" i="3" s="1"/>
  <c r="J48" i="3" s="1"/>
  <c r="H76" i="3"/>
  <c r="H67" i="3"/>
  <c r="H65" i="3"/>
  <c r="H61" i="3"/>
  <c r="G41" i="3"/>
  <c r="I41" i="3" s="1"/>
  <c r="J41" i="3" s="1"/>
  <c r="G47" i="3"/>
  <c r="I47" i="3" s="1"/>
  <c r="J47" i="3" s="1"/>
  <c r="G42" i="3"/>
  <c r="I42" i="3" s="1"/>
  <c r="J42" i="3" s="1"/>
  <c r="G45" i="3"/>
  <c r="I45" i="3"/>
  <c r="J45" i="3" s="1"/>
  <c r="H55" i="3"/>
  <c r="G54" i="3"/>
  <c r="I54" i="3"/>
  <c r="J54" i="3" s="1"/>
  <c r="X78" i="3"/>
  <c r="AA78" i="3" s="1"/>
  <c r="H74" i="3"/>
  <c r="K74" i="3" s="1"/>
  <c r="H73" i="3"/>
  <c r="K73" i="3" s="1"/>
  <c r="H71" i="3"/>
  <c r="H68" i="3"/>
  <c r="G67" i="3"/>
  <c r="I67" i="3" s="1"/>
  <c r="J67" i="3" s="1"/>
  <c r="G66" i="3"/>
  <c r="I66" i="3"/>
  <c r="J66" i="3" s="1"/>
  <c r="H64" i="3"/>
  <c r="G63" i="3"/>
  <c r="I63" i="3" s="1"/>
  <c r="J63" i="3"/>
  <c r="H62" i="3"/>
  <c r="G60" i="3"/>
  <c r="I60" i="3" s="1"/>
  <c r="J60" i="3"/>
  <c r="H59" i="3"/>
  <c r="H57" i="3"/>
  <c r="H47" i="3"/>
  <c r="H46" i="3"/>
  <c r="G44" i="3"/>
  <c r="I44" i="3" s="1"/>
  <c r="J44" i="3"/>
  <c r="H45" i="3"/>
  <c r="G55" i="3"/>
  <c r="I55" i="3" s="1"/>
  <c r="J55" i="3"/>
  <c r="H50" i="3"/>
  <c r="H78" i="3"/>
  <c r="H77" i="3"/>
  <c r="H75" i="3"/>
  <c r="H72" i="3"/>
  <c r="M66" i="3"/>
  <c r="M60" i="3"/>
  <c r="H56" i="3"/>
  <c r="H69" i="3"/>
  <c r="M63" i="3"/>
  <c r="M67" i="3"/>
  <c r="M54" i="3"/>
  <c r="G75" i="3"/>
  <c r="I75" i="3" s="1"/>
  <c r="J75" i="3" s="1"/>
  <c r="G71" i="3"/>
  <c r="I71" i="3" s="1"/>
  <c r="J71" i="3" s="1"/>
  <c r="G70" i="3"/>
  <c r="I70" i="3" s="1"/>
  <c r="J70" i="3" s="1"/>
  <c r="G61" i="3"/>
  <c r="I61" i="3" s="1"/>
  <c r="J61" i="3"/>
  <c r="G58" i="3"/>
  <c r="I58" i="3" s="1"/>
  <c r="J58" i="3" s="1"/>
  <c r="G78" i="3"/>
  <c r="I78" i="3" s="1"/>
  <c r="J78" i="3"/>
  <c r="G74" i="3"/>
  <c r="I74" i="3" s="1"/>
  <c r="J74" i="3" s="1"/>
  <c r="G69" i="3"/>
  <c r="I69" i="3" s="1"/>
  <c r="J69" i="3"/>
  <c r="M55" i="3"/>
  <c r="M44" i="3"/>
  <c r="M45" i="3"/>
  <c r="M48" i="3"/>
  <c r="M47" i="3"/>
  <c r="G38" i="3"/>
  <c r="I38" i="3" s="1"/>
  <c r="J38" i="3"/>
  <c r="M41" i="3"/>
  <c r="K38" i="3"/>
  <c r="H18" i="3"/>
  <c r="K18" i="3" s="1"/>
  <c r="H15" i="3"/>
  <c r="H21" i="3"/>
  <c r="X38" i="3"/>
  <c r="H9" i="3"/>
  <c r="X71" i="3"/>
  <c r="X47" i="3"/>
  <c r="AA47" i="3" s="1"/>
  <c r="W49" i="3"/>
  <c r="Y49" i="3" s="1"/>
  <c r="Z49" i="3" s="1"/>
  <c r="X57" i="3"/>
  <c r="AB61" i="3"/>
  <c r="AB65" i="3"/>
  <c r="L34" i="3"/>
  <c r="W63" i="3"/>
  <c r="Y63" i="3" s="1"/>
  <c r="Z63" i="3" s="1"/>
  <c r="H11" i="3"/>
  <c r="X75" i="3"/>
  <c r="W10" i="3"/>
  <c r="Y10" i="3" s="1"/>
  <c r="Z10" i="3" s="1"/>
  <c r="X67" i="3"/>
  <c r="AB21" i="3"/>
  <c r="L12" i="3"/>
  <c r="K57" i="3"/>
  <c r="X30" i="3" l="1"/>
  <c r="X59" i="3"/>
  <c r="K22" i="3"/>
  <c r="AA48" i="3"/>
  <c r="AD44" i="3"/>
  <c r="X69" i="3"/>
  <c r="AA69" i="3" s="1"/>
  <c r="X35" i="3"/>
  <c r="X66" i="3"/>
  <c r="X17" i="3"/>
  <c r="X31" i="3"/>
  <c r="X56" i="3"/>
  <c r="X23" i="3"/>
  <c r="AA23" i="3" s="1"/>
  <c r="K60" i="3"/>
  <c r="N60" i="3" s="1"/>
  <c r="D60" i="3" s="1"/>
  <c r="O60" i="3" s="1"/>
  <c r="AA72" i="3"/>
  <c r="AA38" i="3"/>
  <c r="K41" i="3"/>
  <c r="N41" i="3" s="1"/>
  <c r="H54" i="3"/>
  <c r="K54" i="3" s="1"/>
  <c r="N54" i="3" s="1"/>
  <c r="D54" i="3" s="1"/>
  <c r="O54" i="3" s="1"/>
  <c r="X70" i="3"/>
  <c r="AA70" i="3" s="1"/>
  <c r="K30" i="3"/>
  <c r="N30" i="3" s="1"/>
  <c r="K17" i="3"/>
  <c r="AA44" i="3"/>
  <c r="X68" i="3"/>
  <c r="H43" i="3"/>
  <c r="H14" i="3"/>
  <c r="X19" i="3"/>
  <c r="X37" i="3"/>
  <c r="X28" i="3"/>
  <c r="H28" i="3"/>
  <c r="X43" i="3"/>
  <c r="AA43" i="3" s="1"/>
  <c r="AD43" i="3" s="1"/>
  <c r="T43" i="3" s="1"/>
  <c r="AE43" i="3" s="1"/>
  <c r="H29" i="3"/>
  <c r="K29" i="3" s="1"/>
  <c r="N29" i="3" s="1"/>
  <c r="D29" i="3" s="1"/>
  <c r="O29" i="3" s="1"/>
  <c r="H17" i="3"/>
  <c r="K75" i="3"/>
  <c r="AA49" i="3"/>
  <c r="AA36" i="3"/>
  <c r="N18" i="3"/>
  <c r="D18" i="3" s="1"/>
  <c r="O18" i="3" s="1"/>
  <c r="K13" i="3"/>
  <c r="G10" i="3"/>
  <c r="I10" i="3" s="1"/>
  <c r="J10" i="3" s="1"/>
  <c r="K61" i="3"/>
  <c r="N61" i="3" s="1"/>
  <c r="D61" i="3" s="1"/>
  <c r="O61" i="3" s="1"/>
  <c r="H58" i="3"/>
  <c r="H49" i="3"/>
  <c r="K49" i="3" s="1"/>
  <c r="H44" i="3"/>
  <c r="K44" i="3" s="1"/>
  <c r="N44" i="3" s="1"/>
  <c r="D44" i="3" s="1"/>
  <c r="O44" i="3" s="1"/>
  <c r="H25" i="3"/>
  <c r="X11" i="3"/>
  <c r="N74" i="3"/>
  <c r="X20" i="3"/>
  <c r="AA20" i="3" s="1"/>
  <c r="AD20" i="3" s="1"/>
  <c r="T20" i="3" s="1"/>
  <c r="AE20" i="3" s="1"/>
  <c r="X50" i="3"/>
  <c r="AA50" i="3" s="1"/>
  <c r="AD50" i="3" s="1"/>
  <c r="T50" i="3" s="1"/>
  <c r="AE50" i="3" s="1"/>
  <c r="H32" i="3"/>
  <c r="H20" i="3"/>
  <c r="H33" i="3"/>
  <c r="X61" i="3"/>
  <c r="X33" i="3"/>
  <c r="H27" i="3"/>
  <c r="X21" i="3"/>
  <c r="K15" i="3"/>
  <c r="N15" i="3" s="1"/>
  <c r="D15" i="3" s="1"/>
  <c r="O15" i="3" s="1"/>
  <c r="X55" i="3"/>
  <c r="AA19" i="3"/>
  <c r="X54" i="3"/>
  <c r="AA54" i="3" s="1"/>
  <c r="K64" i="3"/>
  <c r="K26" i="3"/>
  <c r="N26" i="3" s="1"/>
  <c r="D26" i="3" s="1"/>
  <c r="O26" i="3" s="1"/>
  <c r="AA39" i="3"/>
  <c r="AD39" i="3" s="1"/>
  <c r="T39" i="3" s="1"/>
  <c r="AE39" i="3" s="1"/>
  <c r="AA55" i="3"/>
  <c r="AA40" i="3"/>
  <c r="AD40" i="3" s="1"/>
  <c r="T40" i="3" s="1"/>
  <c r="AE40" i="3" s="1"/>
  <c r="K69" i="3"/>
  <c r="K58" i="3"/>
  <c r="K67" i="3"/>
  <c r="H48" i="3"/>
  <c r="K48" i="3" s="1"/>
  <c r="N48" i="3" s="1"/>
  <c r="D48" i="3" s="1"/>
  <c r="O48" i="3" s="1"/>
  <c r="H70" i="3"/>
  <c r="H66" i="3"/>
  <c r="K66" i="3" s="1"/>
  <c r="H23" i="3"/>
  <c r="H31" i="3"/>
  <c r="X10" i="3"/>
  <c r="AA10" i="3" s="1"/>
  <c r="AD10" i="3" s="1"/>
  <c r="T10" i="3" s="1"/>
  <c r="AE10" i="3" s="1"/>
  <c r="H10" i="3"/>
  <c r="X62" i="3"/>
  <c r="X42" i="3"/>
  <c r="H42" i="3"/>
  <c r="K42" i="3" s="1"/>
  <c r="N42" i="3" s="1"/>
  <c r="D42" i="3" s="1"/>
  <c r="O42" i="3" s="1"/>
  <c r="H16" i="3"/>
  <c r="X58" i="3"/>
  <c r="X29" i="3"/>
  <c r="H26" i="3"/>
  <c r="X25" i="3"/>
  <c r="K10" i="3"/>
  <c r="X46" i="3"/>
  <c r="AA46" i="3" s="1"/>
  <c r="AD46" i="3" s="1"/>
  <c r="T46" i="3" s="1"/>
  <c r="AE46" i="3" s="1"/>
  <c r="X12" i="3"/>
  <c r="X34" i="3"/>
  <c r="K70" i="3"/>
  <c r="AA63" i="3"/>
  <c r="AD63" i="3" s="1"/>
  <c r="T63" i="3" s="1"/>
  <c r="AE63" i="3" s="1"/>
  <c r="AA28" i="3"/>
  <c r="AA37" i="3"/>
  <c r="X32" i="3"/>
  <c r="AA32" i="3" s="1"/>
  <c r="H24" i="3"/>
  <c r="K63" i="3"/>
  <c r="K78" i="3"/>
  <c r="K47" i="3"/>
  <c r="N47" i="3" s="1"/>
  <c r="D47" i="3" s="1"/>
  <c r="O47" i="3" s="1"/>
  <c r="K12" i="3"/>
  <c r="N12" i="3" s="1"/>
  <c r="D12" i="3" s="1"/>
  <c r="O12" i="3" s="1"/>
  <c r="K71" i="3"/>
  <c r="K45" i="3"/>
  <c r="N45" i="3" s="1"/>
  <c r="D45" i="3"/>
  <c r="O45" i="3" s="1"/>
  <c r="K55" i="3"/>
  <c r="N55" i="3" s="1"/>
  <c r="D55" i="3" s="1"/>
  <c r="O55" i="3" s="1"/>
  <c r="AA15" i="3"/>
  <c r="AA41" i="3"/>
  <c r="AD78" i="3"/>
  <c r="T78" i="3" s="1"/>
  <c r="AE78" i="3" s="1"/>
  <c r="D30" i="3"/>
  <c r="O30" i="3" s="1"/>
  <c r="T44" i="3"/>
  <c r="AE44" i="3" s="1"/>
  <c r="D41" i="3"/>
  <c r="O41" i="3" s="1"/>
  <c r="K40" i="3"/>
  <c r="AA60" i="3"/>
  <c r="D74" i="3"/>
  <c r="O74" i="3" s="1"/>
  <c r="N73" i="3"/>
  <c r="D73" i="3" s="1"/>
  <c r="O73" i="3" s="1"/>
  <c r="AA45" i="3"/>
  <c r="N40" i="3"/>
  <c r="D40" i="3" s="1"/>
  <c r="O40" i="3" s="1"/>
  <c r="AA31" i="3"/>
  <c r="AA34" i="3"/>
  <c r="AB52" i="3"/>
  <c r="L13" i="3"/>
  <c r="AB64" i="3"/>
  <c r="W30" i="3"/>
  <c r="Y30" i="3" s="1"/>
  <c r="Z30" i="3" s="1"/>
  <c r="L49" i="3"/>
  <c r="G46" i="3"/>
  <c r="I46" i="3" s="1"/>
  <c r="J46" i="3" s="1"/>
  <c r="AB36" i="3"/>
  <c r="W21" i="3"/>
  <c r="Y21" i="3" s="1"/>
  <c r="Z21" i="3" s="1"/>
  <c r="AB26" i="3"/>
  <c r="W53" i="3"/>
  <c r="Y53" i="3" s="1"/>
  <c r="Z53" i="3" s="1"/>
  <c r="AB23" i="3"/>
  <c r="AD23" i="3" s="1"/>
  <c r="T23" i="3" s="1"/>
  <c r="AE23" i="3" s="1"/>
  <c r="AB30" i="3"/>
  <c r="L69" i="3"/>
  <c r="L67" i="3"/>
  <c r="L63" i="3"/>
  <c r="L57" i="3"/>
  <c r="N57" i="3" s="1"/>
  <c r="D57" i="3" s="1"/>
  <c r="O57" i="3" s="1"/>
  <c r="W71" i="3"/>
  <c r="Y71" i="3" s="1"/>
  <c r="Z71" i="3" s="1"/>
  <c r="W22" i="3"/>
  <c r="Y22" i="3" s="1"/>
  <c r="Z22" i="3" s="1"/>
  <c r="AB69" i="3"/>
  <c r="AB47" i="3"/>
  <c r="AD47" i="3" s="1"/>
  <c r="T47" i="3" s="1"/>
  <c r="AE47" i="3" s="1"/>
  <c r="AB62" i="3"/>
  <c r="G11" i="3"/>
  <c r="I11" i="3" s="1"/>
  <c r="J11" i="3" s="1"/>
  <c r="L17" i="3"/>
  <c r="N17" i="3" s="1"/>
  <c r="D17" i="3" s="1"/>
  <c r="O17" i="3" s="1"/>
  <c r="L38" i="3"/>
  <c r="N38" i="3" s="1"/>
  <c r="D38" i="3" s="1"/>
  <c r="O38" i="3" s="1"/>
  <c r="AB49" i="3"/>
  <c r="AD49" i="3" s="1"/>
  <c r="T49" i="3" s="1"/>
  <c r="AE49" i="3" s="1"/>
  <c r="G32" i="3"/>
  <c r="I32" i="3" s="1"/>
  <c r="J32" i="3" s="1"/>
  <c r="W26" i="3"/>
  <c r="Y26" i="3" s="1"/>
  <c r="Z26" i="3" s="1"/>
  <c r="W9" i="3"/>
  <c r="Y9" i="3" s="1"/>
  <c r="Z9" i="3" s="1"/>
  <c r="G14" i="3"/>
  <c r="I14" i="3" s="1"/>
  <c r="J14" i="3" s="1"/>
  <c r="AB27" i="3"/>
  <c r="AB28" i="3"/>
  <c r="AB60" i="3"/>
  <c r="AD60" i="3" s="1"/>
  <c r="T60" i="3" s="1"/>
  <c r="AE60" i="3" s="1"/>
  <c r="W42" i="3"/>
  <c r="Y42" i="3" s="1"/>
  <c r="Z42" i="3" s="1"/>
  <c r="W11" i="3"/>
  <c r="Y11" i="3" s="1"/>
  <c r="Z11" i="3" s="1"/>
  <c r="G24" i="3"/>
  <c r="I24" i="3" s="1"/>
  <c r="J24" i="3" s="1"/>
  <c r="AB66" i="3"/>
  <c r="W66" i="3"/>
  <c r="Y66" i="3" s="1"/>
  <c r="Z66" i="3" s="1"/>
  <c r="L71" i="3"/>
  <c r="G62" i="3"/>
  <c r="I62" i="3" s="1"/>
  <c r="J62" i="3" s="1"/>
  <c r="G39" i="3"/>
  <c r="I39" i="3" s="1"/>
  <c r="J39" i="3" s="1"/>
  <c r="L78" i="3"/>
  <c r="AB34" i="3"/>
  <c r="AD34" i="3" s="1"/>
  <c r="T34" i="3" s="1"/>
  <c r="AE34" i="3" s="1"/>
  <c r="L28" i="3"/>
  <c r="G34" i="3"/>
  <c r="I34" i="3" s="1"/>
  <c r="J34" i="3" s="1"/>
  <c r="L10" i="3"/>
  <c r="W33" i="3"/>
  <c r="Y33" i="3" s="1"/>
  <c r="Z33" i="3" s="1"/>
  <c r="AB72" i="3"/>
  <c r="AD72" i="3" s="1"/>
  <c r="T72" i="3" s="1"/>
  <c r="AE72" i="3" s="1"/>
  <c r="L68" i="3"/>
  <c r="L66" i="3"/>
  <c r="N66" i="3" s="1"/>
  <c r="D66" i="3" s="1"/>
  <c r="O66" i="3" s="1"/>
  <c r="L62" i="3"/>
  <c r="W24" i="3"/>
  <c r="Y24" i="3" s="1"/>
  <c r="Z24" i="3" s="1"/>
  <c r="W67" i="3"/>
  <c r="Y67" i="3" s="1"/>
  <c r="Z67" i="3" s="1"/>
  <c r="G33" i="3"/>
  <c r="I33" i="3" s="1"/>
  <c r="J33" i="3" s="1"/>
  <c r="W62" i="3"/>
  <c r="Y62" i="3" s="1"/>
  <c r="Z62" i="3" s="1"/>
  <c r="W75" i="3"/>
  <c r="Y75" i="3" s="1"/>
  <c r="Z75" i="3" s="1"/>
  <c r="G27" i="3"/>
  <c r="I27" i="3" s="1"/>
  <c r="J27" i="3" s="1"/>
  <c r="W17" i="3"/>
  <c r="Y17" i="3" s="1"/>
  <c r="Z17" i="3" s="1"/>
  <c r="AB71" i="3"/>
  <c r="G16" i="3"/>
  <c r="I16" i="3" s="1"/>
  <c r="J16" i="3" s="1"/>
  <c r="AB41" i="3"/>
  <c r="L20" i="3"/>
  <c r="L33" i="3"/>
  <c r="AB11" i="3"/>
  <c r="W29" i="3"/>
  <c r="Y29" i="3" s="1"/>
  <c r="Z29" i="3" s="1"/>
  <c r="W64" i="3"/>
  <c r="Y64" i="3" s="1"/>
  <c r="Z64" i="3" s="1"/>
  <c r="AB70" i="3"/>
  <c r="AD70" i="3" s="1"/>
  <c r="T70" i="3" s="1"/>
  <c r="AE70" i="3" s="1"/>
  <c r="L32" i="3"/>
  <c r="AB19" i="3"/>
  <c r="AD19" i="3" s="1"/>
  <c r="T19" i="3" s="1"/>
  <c r="AE19" i="3" s="1"/>
  <c r="W25" i="3"/>
  <c r="Y25" i="3" s="1"/>
  <c r="Z25" i="3" s="1"/>
  <c r="AB48" i="3"/>
  <c r="AD48" i="3" s="1"/>
  <c r="T48" i="3" s="1"/>
  <c r="AE48" i="3" s="1"/>
  <c r="G68" i="3"/>
  <c r="I68" i="3" s="1"/>
  <c r="J68" i="3" s="1"/>
  <c r="G59" i="3"/>
  <c r="I59" i="3" s="1"/>
  <c r="J59" i="3" s="1"/>
  <c r="G77" i="3"/>
  <c r="I77" i="3" s="1"/>
  <c r="J77" i="3" s="1"/>
  <c r="L16" i="3"/>
  <c r="L14" i="3"/>
  <c r="AB68" i="3"/>
  <c r="AB9" i="3"/>
  <c r="L72" i="3"/>
  <c r="N72" i="3" s="1"/>
  <c r="D72" i="3" s="1"/>
  <c r="O72" i="3" s="1"/>
  <c r="G65" i="3"/>
  <c r="I65" i="3" s="1"/>
  <c r="J65" i="3" s="1"/>
  <c r="L59" i="3"/>
  <c r="AB55" i="3"/>
  <c r="AB32" i="3"/>
  <c r="G31" i="3"/>
  <c r="I31" i="3" s="1"/>
  <c r="J31" i="3" s="1"/>
  <c r="W59" i="3"/>
  <c r="Y59" i="3" s="1"/>
  <c r="Z59" i="3" s="1"/>
  <c r="W16" i="3"/>
  <c r="Y16" i="3" s="1"/>
  <c r="Z16" i="3" s="1"/>
  <c r="W14" i="3"/>
  <c r="Y14" i="3" s="1"/>
  <c r="Z14" i="3" s="1"/>
  <c r="W12" i="3"/>
  <c r="Y12" i="3" s="1"/>
  <c r="Z12" i="3" s="1"/>
  <c r="W13" i="3"/>
  <c r="Y13" i="3" s="1"/>
  <c r="Z13" i="3" s="1"/>
  <c r="G25" i="3"/>
  <c r="I25" i="3" s="1"/>
  <c r="J25" i="3" s="1"/>
  <c r="W57" i="3"/>
  <c r="Y57" i="3" s="1"/>
  <c r="Z57" i="3" s="1"/>
  <c r="L9" i="3"/>
  <c r="G23" i="3"/>
  <c r="I23" i="3" s="1"/>
  <c r="J23" i="3" s="1"/>
  <c r="L21" i="3"/>
  <c r="AB37" i="3"/>
  <c r="AB14" i="3"/>
  <c r="G28" i="3"/>
  <c r="I28" i="3" s="1"/>
  <c r="J28" i="3" s="1"/>
  <c r="W65" i="3"/>
  <c r="Y65" i="3" s="1"/>
  <c r="Z65" i="3" s="1"/>
  <c r="AB45" i="3"/>
  <c r="AD45" i="3" s="1"/>
  <c r="T45" i="3" s="1"/>
  <c r="AE45" i="3" s="1"/>
  <c r="L24" i="3"/>
  <c r="AB54" i="3"/>
  <c r="G50" i="3"/>
  <c r="I50" i="3" s="1"/>
  <c r="J50" i="3" s="1"/>
  <c r="L75" i="3"/>
  <c r="N75" i="3" s="1"/>
  <c r="D75" i="3" s="1"/>
  <c r="O75" i="3" s="1"/>
  <c r="G56" i="3"/>
  <c r="I56" i="3" s="1"/>
  <c r="J56" i="3" s="1"/>
  <c r="L22" i="3"/>
  <c r="N22" i="3" s="1"/>
  <c r="D22" i="3" s="1"/>
  <c r="O22" i="3" s="1"/>
  <c r="AB22" i="3"/>
  <c r="AB15" i="3"/>
  <c r="W27" i="3"/>
  <c r="Y27" i="3" s="1"/>
  <c r="Z27" i="3" s="1"/>
  <c r="L39" i="3"/>
  <c r="G76" i="3"/>
  <c r="I76" i="3" s="1"/>
  <c r="J76" i="3" s="1"/>
  <c r="L70" i="3"/>
  <c r="N70" i="3" s="1"/>
  <c r="D70" i="3" s="1"/>
  <c r="O70" i="3" s="1"/>
  <c r="L64" i="3"/>
  <c r="L58" i="3"/>
  <c r="W68" i="3"/>
  <c r="Y68" i="3" s="1"/>
  <c r="Z68" i="3" s="1"/>
  <c r="W56" i="3"/>
  <c r="Y56" i="3" s="1"/>
  <c r="Z56" i="3" s="1"/>
  <c r="W18" i="3"/>
  <c r="Y18" i="3" s="1"/>
  <c r="Z18" i="3" s="1"/>
  <c r="W51" i="3"/>
  <c r="Y51" i="3" s="1"/>
  <c r="Z51" i="3" s="1"/>
  <c r="G9" i="3"/>
  <c r="I9" i="3" s="1"/>
  <c r="J9" i="3" s="1"/>
  <c r="W52" i="3"/>
  <c r="Y52" i="3" s="1"/>
  <c r="Z52" i="3" s="1"/>
  <c r="W61" i="3"/>
  <c r="Y61" i="3" s="1"/>
  <c r="Z61" i="3" s="1"/>
  <c r="AB31" i="3"/>
  <c r="G19" i="3"/>
  <c r="I19" i="3" s="1"/>
  <c r="J19" i="3" s="1"/>
  <c r="G21" i="3"/>
  <c r="I21" i="3" s="1"/>
  <c r="J21" i="3" s="1"/>
  <c r="G43" i="3"/>
  <c r="I43" i="3" s="1"/>
  <c r="J43" i="3" s="1"/>
  <c r="W35" i="3"/>
  <c r="Y35" i="3" s="1"/>
  <c r="Z35" i="3" s="1"/>
  <c r="G20" i="3"/>
  <c r="I20" i="3" s="1"/>
  <c r="J20" i="3" s="1"/>
  <c r="L43" i="3"/>
  <c r="AB38" i="3"/>
  <c r="L27" i="3"/>
  <c r="AB13" i="3"/>
  <c r="L25" i="3"/>
  <c r="W58" i="3"/>
  <c r="Y58" i="3" s="1"/>
  <c r="Z58" i="3" s="1"/>
  <c r="AB12" i="3"/>
  <c r="AD37" i="3" l="1"/>
  <c r="T37" i="3" s="1"/>
  <c r="AE37" i="3" s="1"/>
  <c r="N71" i="3"/>
  <c r="D71" i="3" s="1"/>
  <c r="O71" i="3" s="1"/>
  <c r="N67" i="3"/>
  <c r="D67" i="3" s="1"/>
  <c r="O67" i="3" s="1"/>
  <c r="N13" i="3"/>
  <c r="D13" i="3" s="1"/>
  <c r="O13" i="3" s="1"/>
  <c r="AD38" i="3"/>
  <c r="T38" i="3" s="1"/>
  <c r="AE38" i="3" s="1"/>
  <c r="AD69" i="3"/>
  <c r="T69" i="3" s="1"/>
  <c r="AE69" i="3" s="1"/>
  <c r="AD36" i="3"/>
  <c r="T36" i="3" s="1"/>
  <c r="AE36" i="3" s="1"/>
  <c r="N64" i="3"/>
  <c r="D64" i="3" s="1"/>
  <c r="O64" i="3" s="1"/>
  <c r="AD55" i="3"/>
  <c r="T55" i="3" s="1"/>
  <c r="AE55" i="3" s="1"/>
  <c r="N63" i="3"/>
  <c r="D63" i="3" s="1"/>
  <c r="O63" i="3" s="1"/>
  <c r="N49" i="3"/>
  <c r="D49" i="3" s="1"/>
  <c r="O49" i="3" s="1"/>
  <c r="N58" i="3"/>
  <c r="D58" i="3" s="1"/>
  <c r="O58" i="3" s="1"/>
  <c r="AD15" i="3"/>
  <c r="T15" i="3" s="1"/>
  <c r="AE15" i="3" s="1"/>
  <c r="AD54" i="3"/>
  <c r="T54" i="3" s="1"/>
  <c r="AE54" i="3" s="1"/>
  <c r="AD32" i="3"/>
  <c r="T32" i="3" s="1"/>
  <c r="AE32" i="3" s="1"/>
  <c r="N10" i="3"/>
  <c r="D10" i="3" s="1"/>
  <c r="O10" i="3" s="1"/>
  <c r="N78" i="3"/>
  <c r="D78" i="3" s="1"/>
  <c r="O78" i="3" s="1"/>
  <c r="AD28" i="3"/>
  <c r="T28" i="3" s="1"/>
  <c r="AE28" i="3" s="1"/>
  <c r="N69" i="3"/>
  <c r="D69" i="3" s="1"/>
  <c r="O69" i="3" s="1"/>
  <c r="K20" i="3"/>
  <c r="N20" i="3" s="1"/>
  <c r="D20" i="3" s="1"/>
  <c r="O20" i="3" s="1"/>
  <c r="AA27" i="3"/>
  <c r="K25" i="3"/>
  <c r="N25" i="3" s="1"/>
  <c r="D25" i="3" s="1"/>
  <c r="O25" i="3" s="1"/>
  <c r="AA64" i="3"/>
  <c r="AD64" i="3" s="1"/>
  <c r="T64" i="3" s="1"/>
  <c r="AE64" i="3" s="1"/>
  <c r="K24" i="3"/>
  <c r="N24" i="3" s="1"/>
  <c r="D24" i="3" s="1"/>
  <c r="O24" i="3" s="1"/>
  <c r="K14" i="3"/>
  <c r="N14" i="3" s="1"/>
  <c r="D14" i="3" s="1"/>
  <c r="O14" i="3" s="1"/>
  <c r="AA52" i="3"/>
  <c r="AD52" i="3" s="1"/>
  <c r="T52" i="3" s="1"/>
  <c r="AE52" i="3" s="1"/>
  <c r="AA33" i="3"/>
  <c r="AD33" i="3" s="1"/>
  <c r="T33" i="3" s="1"/>
  <c r="AE33" i="3" s="1"/>
  <c r="AA11" i="3"/>
  <c r="AD11" i="3" s="1"/>
  <c r="T11" i="3" s="1"/>
  <c r="AE11" i="3" s="1"/>
  <c r="K11" i="3"/>
  <c r="N11" i="3" s="1"/>
  <c r="D11" i="3" s="1"/>
  <c r="O11" i="3" s="1"/>
  <c r="AA53" i="3"/>
  <c r="AD53" i="3" s="1"/>
  <c r="T53" i="3" s="1"/>
  <c r="AE53" i="3" s="1"/>
  <c r="AA61" i="3"/>
  <c r="AD61" i="3" s="1"/>
  <c r="T61" i="3" s="1"/>
  <c r="AE61" i="3" s="1"/>
  <c r="AA35" i="3"/>
  <c r="AD35" i="3" s="1"/>
  <c r="T35" i="3" s="1"/>
  <c r="AE35" i="3" s="1"/>
  <c r="K9" i="3"/>
  <c r="AA12" i="3"/>
  <c r="AD12" i="3" s="1"/>
  <c r="T12" i="3" s="1"/>
  <c r="AE12" i="3" s="1"/>
  <c r="AA25" i="3"/>
  <c r="AD25" i="3" s="1"/>
  <c r="T25" i="3" s="1"/>
  <c r="AE25" i="3" s="1"/>
  <c r="AA17" i="3"/>
  <c r="AD17" i="3" s="1"/>
  <c r="T17" i="3" s="1"/>
  <c r="AE17" i="3" s="1"/>
  <c r="AA24" i="3"/>
  <c r="AD24" i="3" s="1"/>
  <c r="T24" i="3" s="1"/>
  <c r="AE24" i="3" s="1"/>
  <c r="K62" i="3"/>
  <c r="N62" i="3" s="1"/>
  <c r="D62" i="3" s="1"/>
  <c r="O62" i="3" s="1"/>
  <c r="AA42" i="3"/>
  <c r="AD42" i="3" s="1"/>
  <c r="T42" i="3" s="1"/>
  <c r="AE42" i="3" s="1"/>
  <c r="AA26" i="3"/>
  <c r="AD26" i="3" s="1"/>
  <c r="T26" i="3" s="1"/>
  <c r="AE26" i="3" s="1"/>
  <c r="AA58" i="3"/>
  <c r="AD58" i="3" s="1"/>
  <c r="T58" i="3" s="1"/>
  <c r="AE58" i="3" s="1"/>
  <c r="AA68" i="3"/>
  <c r="AD68" i="3" s="1"/>
  <c r="T68" i="3" s="1"/>
  <c r="AE68" i="3" s="1"/>
  <c r="K50" i="3"/>
  <c r="N50" i="3" s="1"/>
  <c r="D50" i="3" s="1"/>
  <c r="O50" i="3" s="1"/>
  <c r="K31" i="3"/>
  <c r="N31" i="3" s="1"/>
  <c r="D31" i="3" s="1"/>
  <c r="O31" i="3" s="1"/>
  <c r="K68" i="3"/>
  <c r="K16" i="3"/>
  <c r="N16" i="3" s="1"/>
  <c r="D16" i="3" s="1"/>
  <c r="O16" i="3" s="1"/>
  <c r="K33" i="3"/>
  <c r="N33" i="3" s="1"/>
  <c r="D33" i="3" s="1"/>
  <c r="O33" i="3" s="1"/>
  <c r="AA71" i="3"/>
  <c r="AD71" i="3" s="1"/>
  <c r="T71" i="3" s="1"/>
  <c r="AE71" i="3" s="1"/>
  <c r="AA13" i="3"/>
  <c r="AA29" i="3"/>
  <c r="AD29" i="3" s="1"/>
  <c r="T29" i="3" s="1"/>
  <c r="AE29" i="3" s="1"/>
  <c r="AA67" i="3"/>
  <c r="AD67" i="3" s="1"/>
  <c r="T67" i="3" s="1"/>
  <c r="AE67" i="3" s="1"/>
  <c r="K39" i="3"/>
  <c r="AA9" i="3"/>
  <c r="AD9" i="3" s="1"/>
  <c r="T9" i="3" s="1"/>
  <c r="AE9" i="3" s="1"/>
  <c r="AA30" i="3"/>
  <c r="AD30" i="3" s="1"/>
  <c r="T30" i="3" s="1"/>
  <c r="AE30" i="3" s="1"/>
  <c r="AD13" i="3"/>
  <c r="T13" i="3" s="1"/>
  <c r="AE13" i="3" s="1"/>
  <c r="K43" i="3"/>
  <c r="K21" i="3"/>
  <c r="N21" i="3" s="1"/>
  <c r="D21" i="3" s="1"/>
  <c r="O21" i="3" s="1"/>
  <c r="AA51" i="3"/>
  <c r="AD51" i="3" s="1"/>
  <c r="T51" i="3" s="1"/>
  <c r="AE51" i="3" s="1"/>
  <c r="K23" i="3"/>
  <c r="N23" i="3" s="1"/>
  <c r="D23" i="3" s="1"/>
  <c r="O23" i="3" s="1"/>
  <c r="AA14" i="3"/>
  <c r="AD14" i="3" s="1"/>
  <c r="T14" i="3" s="1"/>
  <c r="AE14" i="3" s="1"/>
  <c r="K27" i="3"/>
  <c r="N27" i="3" s="1"/>
  <c r="D27" i="3" s="1"/>
  <c r="O27" i="3" s="1"/>
  <c r="K34" i="3"/>
  <c r="N34" i="3" s="1"/>
  <c r="D34" i="3" s="1"/>
  <c r="O34" i="3" s="1"/>
  <c r="K32" i="3"/>
  <c r="N32" i="3" s="1"/>
  <c r="D32" i="3" s="1"/>
  <c r="O32" i="3" s="1"/>
  <c r="AA21" i="3"/>
  <c r="AD21" i="3" s="1"/>
  <c r="T21" i="3" s="1"/>
  <c r="AE21" i="3" s="1"/>
  <c r="K19" i="3"/>
  <c r="N19" i="3" s="1"/>
  <c r="D19" i="3" s="1"/>
  <c r="O19" i="3" s="1"/>
  <c r="AA18" i="3"/>
  <c r="AD18" i="3" s="1"/>
  <c r="T18" i="3" s="1"/>
  <c r="AE18" i="3" s="1"/>
  <c r="K76" i="3"/>
  <c r="N76" i="3" s="1"/>
  <c r="D76" i="3" s="1"/>
  <c r="O76" i="3" s="1"/>
  <c r="K56" i="3"/>
  <c r="N56" i="3" s="1"/>
  <c r="D56" i="3" s="1"/>
  <c r="O56" i="3" s="1"/>
  <c r="AA65" i="3"/>
  <c r="AD65" i="3" s="1"/>
  <c r="T65" i="3" s="1"/>
  <c r="AE65" i="3" s="1"/>
  <c r="N9" i="3"/>
  <c r="D9" i="3" s="1"/>
  <c r="O9" i="3" s="1"/>
  <c r="AA16" i="3"/>
  <c r="AD16" i="3" s="1"/>
  <c r="T16" i="3" s="1"/>
  <c r="AE16" i="3" s="1"/>
  <c r="K65" i="3"/>
  <c r="N65" i="3" s="1"/>
  <c r="D65" i="3" s="1"/>
  <c r="O65" i="3" s="1"/>
  <c r="K77" i="3"/>
  <c r="N77" i="3" s="1"/>
  <c r="D77" i="3" s="1"/>
  <c r="O77" i="3" s="1"/>
  <c r="AA75" i="3"/>
  <c r="AD75" i="3" s="1"/>
  <c r="T75" i="3" s="1"/>
  <c r="AE75" i="3" s="1"/>
  <c r="AA66" i="3"/>
  <c r="AD66" i="3" s="1"/>
  <c r="T66" i="3" s="1"/>
  <c r="AE66" i="3" s="1"/>
  <c r="N43" i="3"/>
  <c r="D43" i="3" s="1"/>
  <c r="O43" i="3" s="1"/>
  <c r="AD31" i="3"/>
  <c r="T31" i="3" s="1"/>
  <c r="AE31" i="3" s="1"/>
  <c r="AA56" i="3"/>
  <c r="AD56" i="3" s="1"/>
  <c r="T56" i="3" s="1"/>
  <c r="AE56" i="3" s="1"/>
  <c r="N39" i="3"/>
  <c r="D39" i="3" s="1"/>
  <c r="O39" i="3" s="1"/>
  <c r="K28" i="3"/>
  <c r="N28" i="3" s="1"/>
  <c r="D28" i="3" s="1"/>
  <c r="O28" i="3" s="1"/>
  <c r="AA57" i="3"/>
  <c r="AD57" i="3" s="1"/>
  <c r="T57" i="3" s="1"/>
  <c r="AE57" i="3" s="1"/>
  <c r="AA59" i="3"/>
  <c r="AD59" i="3" s="1"/>
  <c r="T59" i="3" s="1"/>
  <c r="AE59" i="3" s="1"/>
  <c r="K59" i="3"/>
  <c r="N59" i="3" s="1"/>
  <c r="D59" i="3" s="1"/>
  <c r="O59" i="3" s="1"/>
  <c r="AD41" i="3"/>
  <c r="T41" i="3" s="1"/>
  <c r="AE41" i="3" s="1"/>
  <c r="AA62" i="3"/>
  <c r="AD62" i="3" s="1"/>
  <c r="T62" i="3" s="1"/>
  <c r="AE62" i="3" s="1"/>
  <c r="N68" i="3"/>
  <c r="D68" i="3" s="1"/>
  <c r="O68" i="3" s="1"/>
  <c r="AD27" i="3"/>
  <c r="T27" i="3" s="1"/>
  <c r="AE27" i="3" s="1"/>
  <c r="AA22" i="3"/>
  <c r="AD22" i="3" s="1"/>
  <c r="T22" i="3" s="1"/>
  <c r="AE22" i="3" s="1"/>
  <c r="K46" i="3"/>
  <c r="N46" i="3" s="1"/>
  <c r="D46" i="3" s="1"/>
  <c r="O46" i="3" s="1"/>
</calcChain>
</file>

<file path=xl/sharedStrings.xml><?xml version="1.0" encoding="utf-8"?>
<sst xmlns="http://schemas.openxmlformats.org/spreadsheetml/2006/main" count="426" uniqueCount="404">
  <si>
    <t>+501751,0</t>
  </si>
  <si>
    <t>+024729,0</t>
  </si>
  <si>
    <t>+473442,0</t>
  </si>
  <si>
    <t>+012042,0</t>
  </si>
  <si>
    <t>+470548,0</t>
  </si>
  <si>
    <t>+022331,0</t>
  </si>
  <si>
    <t>+450848,0</t>
  </si>
  <si>
    <t>+012853,0</t>
  </si>
  <si>
    <t>+464918,0</t>
  </si>
  <si>
    <t>+014146,0</t>
  </si>
  <si>
    <t>+030750,0</t>
  </si>
  <si>
    <t>+490812,0</t>
  </si>
  <si>
    <t>+024636,0</t>
  </si>
  <si>
    <t>+430836,0</t>
  </si>
  <si>
    <t>+030000,0</t>
  </si>
  <si>
    <t>+432000,0</t>
  </si>
  <si>
    <t>-002146,0</t>
  </si>
  <si>
    <t>+491355,0</t>
  </si>
  <si>
    <t>+040408,0</t>
  </si>
  <si>
    <t>+472532,0</t>
  </si>
  <si>
    <t>+020257,0</t>
  </si>
  <si>
    <t>+481146,0</t>
  </si>
  <si>
    <t>+031841,0</t>
  </si>
  <si>
    <t>+412131,0</t>
  </si>
  <si>
    <t>+020859,0</t>
  </si>
  <si>
    <t>Gennep</t>
  </si>
  <si>
    <t>Venlo</t>
  </si>
  <si>
    <t>+514031,1</t>
  </si>
  <si>
    <t>+060152,6</t>
  </si>
  <si>
    <t>Chimay</t>
  </si>
  <si>
    <t>+500208,8</t>
  </si>
  <si>
    <t>+042239,7</t>
  </si>
  <si>
    <t>Duffel</t>
  </si>
  <si>
    <t>Lommel</t>
  </si>
  <si>
    <t>+511441,0</t>
  </si>
  <si>
    <t>+051544,1</t>
  </si>
  <si>
    <t>Maaseik</t>
  </si>
  <si>
    <t>+510546,6</t>
  </si>
  <si>
    <t>+054804,7</t>
  </si>
  <si>
    <t>Meer</t>
  </si>
  <si>
    <t>Nivelles / Nijvel</t>
  </si>
  <si>
    <t>+503451,7</t>
  </si>
  <si>
    <t>+042146,4</t>
  </si>
  <si>
    <t>Bergerac</t>
  </si>
  <si>
    <t>+445049,0</t>
  </si>
  <si>
    <t>+003024,0</t>
  </si>
  <si>
    <t>Peronne</t>
  </si>
  <si>
    <t>+495533,0</t>
  </si>
  <si>
    <t>+025617,0</t>
  </si>
  <si>
    <t>Perigueux</t>
  </si>
  <si>
    <t>+494539,0</t>
  </si>
  <si>
    <t>+044115,0</t>
  </si>
  <si>
    <t>+500032,0</t>
  </si>
  <si>
    <t>+433839,6</t>
  </si>
  <si>
    <t>-011713,0</t>
  </si>
  <si>
    <t>+472237,0</t>
  </si>
  <si>
    <t>+004319,0</t>
  </si>
  <si>
    <t>Barcelona</t>
  </si>
  <si>
    <t>Arras</t>
  </si>
  <si>
    <t>Salbris</t>
  </si>
  <si>
    <t>Blois</t>
  </si>
  <si>
    <t>Bourges</t>
  </si>
  <si>
    <t>Brive</t>
  </si>
  <si>
    <t>Epehy</t>
  </si>
  <si>
    <t>Marseille</t>
  </si>
  <si>
    <t>Narbonne</t>
  </si>
  <si>
    <t>Pau</t>
  </si>
  <si>
    <t>Perpignan</t>
  </si>
  <si>
    <t>Reims</t>
  </si>
  <si>
    <t>Sens</t>
  </si>
  <si>
    <t>Sezanne</t>
  </si>
  <si>
    <t>Tours</t>
  </si>
  <si>
    <t>+485642,0</t>
  </si>
  <si>
    <t>+042258,0</t>
  </si>
  <si>
    <t>+440908,0</t>
  </si>
  <si>
    <t>+013133,0</t>
  </si>
  <si>
    <t>St. Vincent Tyrosse</t>
  </si>
  <si>
    <t>Groesbeek</t>
  </si>
  <si>
    <t>+514534,1</t>
  </si>
  <si>
    <t>+055520,0</t>
  </si>
  <si>
    <t>+512328,6</t>
  </si>
  <si>
    <t>+060912,0</t>
  </si>
  <si>
    <t>+003931,0</t>
  </si>
  <si>
    <t>Cahors-Caussade</t>
  </si>
  <si>
    <t>+451115,0</t>
  </si>
  <si>
    <t>Agen</t>
  </si>
  <si>
    <t>+441021,0</t>
  </si>
  <si>
    <t>+003921,0</t>
  </si>
  <si>
    <t>+424817,0</t>
  </si>
  <si>
    <t>+025244,0</t>
  </si>
  <si>
    <t>Afstand</t>
  </si>
  <si>
    <t>Tongeren</t>
  </si>
  <si>
    <t>Orléans</t>
  </si>
  <si>
    <t>Deurne</t>
  </si>
  <si>
    <t>Hapert</t>
  </si>
  <si>
    <t>Ablis</t>
  </si>
  <si>
    <t>+483158,0</t>
  </si>
  <si>
    <t>+014952,0</t>
  </si>
  <si>
    <t>Argenton sur Creuse</t>
  </si>
  <si>
    <t>+463519,0</t>
  </si>
  <si>
    <t>+013135,0</t>
  </si>
  <si>
    <t>Breuil Le Vert/Clermont</t>
  </si>
  <si>
    <t>+492206,0</t>
  </si>
  <si>
    <t>+022557,0</t>
  </si>
  <si>
    <t>+480449,0</t>
  </si>
  <si>
    <t>+012114,0</t>
  </si>
  <si>
    <t>Creil</t>
  </si>
  <si>
    <t>+491457,0</t>
  </si>
  <si>
    <t>+022829,0</t>
  </si>
  <si>
    <t>Dax</t>
  </si>
  <si>
    <t>Etampes</t>
  </si>
  <si>
    <t>+482610,0</t>
  </si>
  <si>
    <t>+020957,0</t>
  </si>
  <si>
    <t>Gien</t>
  </si>
  <si>
    <t>+474200,0</t>
  </si>
  <si>
    <t>+023813,0</t>
  </si>
  <si>
    <t>+485658,0</t>
  </si>
  <si>
    <t>+030618,0</t>
  </si>
  <si>
    <t>La Souterrainne</t>
  </si>
  <si>
    <t>+461411,0</t>
  </si>
  <si>
    <t>+012927,0</t>
  </si>
  <si>
    <t>Limoges</t>
  </si>
  <si>
    <t>+455326,0</t>
  </si>
  <si>
    <t>+011725,0</t>
  </si>
  <si>
    <t>Lorris</t>
  </si>
  <si>
    <t>+475301,0</t>
  </si>
  <si>
    <t>+023043,0</t>
  </si>
  <si>
    <t>+431748,0</t>
  </si>
  <si>
    <t>+053659,0</t>
  </si>
  <si>
    <t>Meaux</t>
  </si>
  <si>
    <t>+485703,0</t>
  </si>
  <si>
    <t>+025313,0</t>
  </si>
  <si>
    <t>Mont de Marsan</t>
  </si>
  <si>
    <t>+435349,0</t>
  </si>
  <si>
    <t>-002857,0</t>
  </si>
  <si>
    <t>Montauban</t>
  </si>
  <si>
    <t>+440142,0</t>
  </si>
  <si>
    <t>+012052,0</t>
  </si>
  <si>
    <t>+493339,0</t>
  </si>
  <si>
    <t>+030234,0</t>
  </si>
  <si>
    <t>Orange</t>
  </si>
  <si>
    <t>+440744,0</t>
  </si>
  <si>
    <t>+044748,0</t>
  </si>
  <si>
    <t>+475705,0</t>
  </si>
  <si>
    <t>+015047,0</t>
  </si>
  <si>
    <t>Rethel</t>
  </si>
  <si>
    <t>+493116,0</t>
  </si>
  <si>
    <t>+042238,0</t>
  </si>
  <si>
    <t>Ruffec</t>
  </si>
  <si>
    <t>+460138,0</t>
  </si>
  <si>
    <t>+001136,0</t>
  </si>
  <si>
    <t>Tarbes</t>
  </si>
  <si>
    <t>+431238,0</t>
  </si>
  <si>
    <t>+000426,0</t>
  </si>
  <si>
    <t>Troyes</t>
  </si>
  <si>
    <t>+481742,0</t>
  </si>
  <si>
    <t>+040352,0</t>
  </si>
  <si>
    <t>Vervins</t>
  </si>
  <si>
    <t>+494941,0</t>
  </si>
  <si>
    <t>+035444,0</t>
  </si>
  <si>
    <t xml:space="preserve">Vierzon  </t>
  </si>
  <si>
    <t>+471318,0</t>
  </si>
  <si>
    <t>+020404,0</t>
  </si>
  <si>
    <t>Asse-Zellik</t>
  </si>
  <si>
    <t>+505251,7</t>
  </si>
  <si>
    <t>Essen-Nispen</t>
  </si>
  <si>
    <t>+512838,7</t>
  </si>
  <si>
    <t>+042826,6</t>
  </si>
  <si>
    <t>Hannut</t>
  </si>
  <si>
    <t>+504040,0</t>
  </si>
  <si>
    <t>+050531,0</t>
  </si>
  <si>
    <t>Hasselt</t>
  </si>
  <si>
    <t>+505627,8</t>
  </si>
  <si>
    <t>+052050,1</t>
  </si>
  <si>
    <t>Huy</t>
  </si>
  <si>
    <t>+503538,0</t>
  </si>
  <si>
    <t>+051815,5</t>
  </si>
  <si>
    <t>Isnes</t>
  </si>
  <si>
    <t>+503016,2</t>
  </si>
  <si>
    <t>+044308,3</t>
  </si>
  <si>
    <t>Marche</t>
  </si>
  <si>
    <t>+501429,9</t>
  </si>
  <si>
    <t>+052001,6</t>
  </si>
  <si>
    <t>+504641,9</t>
  </si>
  <si>
    <t>+031205,2</t>
  </si>
  <si>
    <t>+502441,0</t>
  </si>
  <si>
    <t>St. Job in't 'Goor</t>
  </si>
  <si>
    <t>+511835,0</t>
  </si>
  <si>
    <t>+043310,0</t>
  </si>
  <si>
    <t>+504721,0</t>
  </si>
  <si>
    <t>+053223,4</t>
  </si>
  <si>
    <t>Boxtel</t>
  </si>
  <si>
    <t>+513618,3</t>
  </si>
  <si>
    <t>+051916,5</t>
  </si>
  <si>
    <t>Duiven</t>
  </si>
  <si>
    <t>+515825,0</t>
  </si>
  <si>
    <t>+060028,3</t>
  </si>
  <si>
    <t>+512110,0</t>
  </si>
  <si>
    <t>+051610,0</t>
  </si>
  <si>
    <t>Heteren</t>
  </si>
  <si>
    <t>+515720,7</t>
  </si>
  <si>
    <t>+054537,2</t>
  </si>
  <si>
    <t>Reusel</t>
  </si>
  <si>
    <t>+511940,9</t>
  </si>
  <si>
    <t>+050927,5</t>
  </si>
  <si>
    <t>+511031,3</t>
  </si>
  <si>
    <t>+060105,2</t>
  </si>
  <si>
    <t>Roodeschool</t>
  </si>
  <si>
    <t>+532705,0</t>
  </si>
  <si>
    <t>+064758,0</t>
  </si>
  <si>
    <t>Rosmalen</t>
  </si>
  <si>
    <t>+514305,4</t>
  </si>
  <si>
    <t>+052142,7</t>
  </si>
  <si>
    <t>Tilburg</t>
  </si>
  <si>
    <t>+513210,7</t>
  </si>
  <si>
    <t>+050304,9</t>
  </si>
  <si>
    <t>+515628,9</t>
  </si>
  <si>
    <t>+062905,8</t>
  </si>
  <si>
    <t>Wijchen</t>
  </si>
  <si>
    <t>+514746,5</t>
  </si>
  <si>
    <t>+054328,4</t>
  </si>
  <si>
    <t>Zutphen</t>
  </si>
  <si>
    <t>+520900,3</t>
  </si>
  <si>
    <t>+061214,3</t>
  </si>
  <si>
    <t>Holten</t>
  </si>
  <si>
    <t>+521629,7</t>
  </si>
  <si>
    <t>+062341,4</t>
  </si>
  <si>
    <t>+512720,2</t>
  </si>
  <si>
    <t>+054617,1</t>
  </si>
  <si>
    <t>+041651,8</t>
  </si>
  <si>
    <t>Moeskroen/Menen</t>
  </si>
  <si>
    <t>Nanteuil le Haudouin</t>
  </si>
  <si>
    <t>Morlincourt/Noyon</t>
  </si>
  <si>
    <t>+515349,6</t>
  </si>
  <si>
    <t>+062250,9</t>
  </si>
  <si>
    <t>Longitude</t>
  </si>
  <si>
    <t>Losplaats:</t>
  </si>
  <si>
    <t>Latitude</t>
  </si>
  <si>
    <t>Auxerre</t>
  </si>
  <si>
    <t>+474842,0</t>
  </si>
  <si>
    <t>+033358,0</t>
  </si>
  <si>
    <t>+483626,0</t>
  </si>
  <si>
    <t>+025000,0</t>
  </si>
  <si>
    <t>+510550,8</t>
  </si>
  <si>
    <t>+043025,8</t>
  </si>
  <si>
    <t>+512918,4</t>
  </si>
  <si>
    <t>+044423,0</t>
  </si>
  <si>
    <t>+034230,4</t>
  </si>
  <si>
    <t>Issoudun</t>
  </si>
  <si>
    <t>Mettet</t>
  </si>
  <si>
    <t>+501826,0</t>
  </si>
  <si>
    <t>+044004,0</t>
  </si>
  <si>
    <t>Tienen</t>
  </si>
  <si>
    <t>+504909,0</t>
  </si>
  <si>
    <t>+045642,0</t>
  </si>
  <si>
    <t>Mons</t>
  </si>
  <si>
    <t>+502742,4</t>
  </si>
  <si>
    <t>+035556,0</t>
  </si>
  <si>
    <t>Niergnies</t>
  </si>
  <si>
    <t>+500816,0</t>
  </si>
  <si>
    <t>+031614,0</t>
  </si>
  <si>
    <t>Ulft</t>
  </si>
  <si>
    <t>Varsseveld</t>
  </si>
  <si>
    <t>+481009,0</t>
  </si>
  <si>
    <t>+021405,0</t>
  </si>
  <si>
    <t>Pithiviers</t>
  </si>
  <si>
    <t>Quiévrain</t>
  </si>
  <si>
    <t>Charleville Mézière</t>
  </si>
  <si>
    <t>Châteaudun</t>
  </si>
  <si>
    <t xml:space="preserve">Châteauroux  </t>
  </si>
  <si>
    <t>Heusden-Zolder</t>
  </si>
  <si>
    <t>Châlons en Champagne</t>
  </si>
  <si>
    <t>+034147,0</t>
  </si>
  <si>
    <t>Bierges</t>
  </si>
  <si>
    <t>+504411,3</t>
  </si>
  <si>
    <t>+043607,9</t>
  </si>
  <si>
    <t>Chevrainvillers</t>
  </si>
  <si>
    <t>+481436,0</t>
  </si>
  <si>
    <t>+023618,0</t>
  </si>
  <si>
    <t>La Louvière</t>
  </si>
  <si>
    <t>+502913,7</t>
  </si>
  <si>
    <t>+040747,5</t>
  </si>
  <si>
    <t>Fay-aux-loges</t>
  </si>
  <si>
    <t>+475440,0</t>
  </si>
  <si>
    <t>+020808,0</t>
  </si>
  <si>
    <t>La Ferte sur Jouarre</t>
  </si>
  <si>
    <t>Margival (Soissons)</t>
  </si>
  <si>
    <t>+492526,0</t>
  </si>
  <si>
    <t>+032424,0</t>
  </si>
  <si>
    <t>Strépy-Thieu</t>
  </si>
  <si>
    <t>+502911,7</t>
  </si>
  <si>
    <t>+040712,0</t>
  </si>
  <si>
    <t>+493635,7</t>
  </si>
  <si>
    <t>Weert</t>
  </si>
  <si>
    <t>Sittard</t>
  </si>
  <si>
    <t>+510133,1</t>
  </si>
  <si>
    <t>+055117,4</t>
  </si>
  <si>
    <t>+511447,1</t>
  </si>
  <si>
    <t>+054026,8</t>
  </si>
  <si>
    <t>Vul in de gele vakjes uw eigen coördinaat in. Het + teken niet weghalen.</t>
  </si>
  <si>
    <t>Dizy-le-Gros</t>
  </si>
  <si>
    <t>+493728,0</t>
  </si>
  <si>
    <t>+040025,0</t>
  </si>
  <si>
    <t>Kalkar</t>
  </si>
  <si>
    <t>+514601,0</t>
  </si>
  <si>
    <t>+061917,6</t>
  </si>
  <si>
    <t>Gaasbeek (Lennik)</t>
  </si>
  <si>
    <t>+504814,3</t>
  </si>
  <si>
    <t>+041057,7</t>
  </si>
  <si>
    <t>Strépy-Bracquegnies</t>
  </si>
  <si>
    <t>+502840,0</t>
  </si>
  <si>
    <t>+040642,0</t>
  </si>
  <si>
    <t>Melun "Andrezel"</t>
  </si>
  <si>
    <t>Melun "Réau"</t>
  </si>
  <si>
    <t>+483658,5</t>
  </si>
  <si>
    <t>+023742,1</t>
  </si>
  <si>
    <t>Toury</t>
  </si>
  <si>
    <t>+481113,0</t>
  </si>
  <si>
    <t>+015550,0</t>
  </si>
  <si>
    <t>Oss</t>
  </si>
  <si>
    <t>Losplaatsen met Coördinaten en afstanden 2020</t>
  </si>
  <si>
    <t>Dreis-Bruck</t>
  </si>
  <si>
    <t>Eckenhagen</t>
  </si>
  <si>
    <t>Wittlich</t>
  </si>
  <si>
    <t>Dudelange</t>
  </si>
  <si>
    <t>Étroeungt</t>
  </si>
  <si>
    <t>Fontenay-sur-Eure</t>
  </si>
  <si>
    <t>+465658,0</t>
  </si>
  <si>
    <t>+020021,0</t>
  </si>
  <si>
    <t>+510230,0</t>
  </si>
  <si>
    <t>+052003,3</t>
  </si>
  <si>
    <t>Laon (Besny)</t>
  </si>
  <si>
    <t>+434540,0</t>
  </si>
  <si>
    <t>-010352,0</t>
  </si>
  <si>
    <t>Bressols</t>
  </si>
  <si>
    <t>Eysden</t>
  </si>
  <si>
    <t>Deventer</t>
  </si>
  <si>
    <t>+484217,0</t>
  </si>
  <si>
    <t>+034522,5</t>
  </si>
  <si>
    <t>Blankenheim</t>
  </si>
  <si>
    <t>+502649,5</t>
  </si>
  <si>
    <t>+064019,0</t>
  </si>
  <si>
    <t>Borg</t>
  </si>
  <si>
    <t>+493007,0</t>
  </si>
  <si>
    <t>+062719,0</t>
  </si>
  <si>
    <t>Düren</t>
  </si>
  <si>
    <t>+504950,8</t>
  </si>
  <si>
    <t>+062829,0</t>
  </si>
  <si>
    <t>+435642,0</t>
  </si>
  <si>
    <t>+011930,0</t>
  </si>
  <si>
    <t>Laon (vliegveld)</t>
  </si>
  <si>
    <t>+493621,9</t>
  </si>
  <si>
    <t>+033530,5</t>
  </si>
  <si>
    <t>+514802,1</t>
  </si>
  <si>
    <t>+053309,8</t>
  </si>
  <si>
    <t>+492814,0</t>
  </si>
  <si>
    <t>+060450,0</t>
  </si>
  <si>
    <t>+500410,0</t>
  </si>
  <si>
    <t>+035541,8</t>
  </si>
  <si>
    <t>+482449,0</t>
  </si>
  <si>
    <t>+012558,0</t>
  </si>
  <si>
    <t>Arlon</t>
  </si>
  <si>
    <t>+501607,1</t>
  </si>
  <si>
    <t>+064920,6</t>
  </si>
  <si>
    <t>+494043,3</t>
  </si>
  <si>
    <t>+054807,6</t>
  </si>
  <si>
    <t>+495923,5</t>
  </si>
  <si>
    <t>+065240,3</t>
  </si>
  <si>
    <t>+505925,0</t>
  </si>
  <si>
    <t>+074326,0</t>
  </si>
  <si>
    <t>+504513,4</t>
  </si>
  <si>
    <t>+054136,8</t>
  </si>
  <si>
    <t>België</t>
  </si>
  <si>
    <t>Duitsland</t>
  </si>
  <si>
    <t>Luxemburg</t>
  </si>
  <si>
    <t>Nederland</t>
  </si>
  <si>
    <t>Roermond</t>
  </si>
  <si>
    <t>Frankrijk</t>
  </si>
  <si>
    <t>Spanje</t>
  </si>
  <si>
    <t>+521436,2</t>
  </si>
  <si>
    <t>+061220,4</t>
  </si>
  <si>
    <t>Bitburg</t>
  </si>
  <si>
    <t>+495653,0</t>
  </si>
  <si>
    <t>+063210,0</t>
  </si>
  <si>
    <t>Mönchengladbach</t>
  </si>
  <si>
    <t>+511049,1</t>
  </si>
  <si>
    <t>+062336,0</t>
  </si>
  <si>
    <t>+473516,0</t>
  </si>
  <si>
    <t>+073628,0</t>
  </si>
  <si>
    <t>Weil am Rhein</t>
  </si>
  <si>
    <t>Ettenheim</t>
  </si>
  <si>
    <t>Hockenheim</t>
  </si>
  <si>
    <t>+481633,0</t>
  </si>
  <si>
    <t>+074606,0</t>
  </si>
  <si>
    <t>+491933,3</t>
  </si>
  <si>
    <t>+083217,6</t>
  </si>
  <si>
    <t>Völklingen</t>
  </si>
  <si>
    <t>+491447,5</t>
  </si>
  <si>
    <t>+065041,5</t>
  </si>
  <si>
    <t>Beek en Donk</t>
  </si>
  <si>
    <t>+513257,6</t>
  </si>
  <si>
    <t>+053756,4</t>
  </si>
  <si>
    <t>+521019,4</t>
  </si>
  <si>
    <t>+061318,8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</si>
</sst>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2" formatCode="_-* #,##0.00_-;_-* #,##0.00\-;_-* &quot;-&quot;??_-;_-@_-"/>
    <numFmt numFmtId="173" formatCode="0.000000"/>
    <numFmt numFmtId="174" formatCode="0.000000000"/>
    <numFmt numFmtId="175" formatCode="0.00000000"/>
    <numFmt numFmtId="176" formatCode="0.000"/>
  </numFmts>
  <fonts count="1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D78"/>
        <bgColor indexed="64"/>
      </patternFill>
    </fill>
    <fill>
      <patternFill patternType="solid">
        <fgColor rgb="FF73FE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172" fontId="2" fillId="0" borderId="0" applyFont="0" applyFill="0" applyBorder="0" applyAlignment="0" applyProtection="0"/>
  </cellStyleXfs>
  <cellXfs count="105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Border="1"/>
    <xf numFmtId="0" fontId="9" fillId="0" borderId="0" xfId="0" applyFont="1"/>
    <xf numFmtId="49" fontId="9" fillId="0" borderId="0" xfId="0" applyNumberFormat="1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49" fontId="11" fillId="0" borderId="0" xfId="0" quotePrefix="1" applyNumberFormat="1" applyFont="1" applyAlignment="1">
      <alignment horizontal="center"/>
    </xf>
    <xf numFmtId="173" fontId="9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9" fillId="0" borderId="0" xfId="0" applyNumberFormat="1" applyFont="1" applyBorder="1"/>
    <xf numFmtId="0" fontId="12" fillId="0" borderId="0" xfId="0" applyFont="1"/>
    <xf numFmtId="49" fontId="13" fillId="0" borderId="0" xfId="0" applyNumberFormat="1" applyFont="1" applyAlignment="1">
      <alignment horizontal="center"/>
    </xf>
    <xf numFmtId="49" fontId="14" fillId="0" borderId="0" xfId="1" applyNumberFormat="1" applyFont="1" applyAlignment="1" applyProtection="1">
      <alignment horizontal="center"/>
      <protection hidden="1"/>
    </xf>
    <xf numFmtId="0" fontId="13" fillId="0" borderId="0" xfId="0" applyFont="1"/>
    <xf numFmtId="173" fontId="14" fillId="0" borderId="0" xfId="1" applyNumberFormat="1" applyFont="1" applyProtection="1">
      <protection hidden="1"/>
    </xf>
    <xf numFmtId="0" fontId="14" fillId="0" borderId="0" xfId="0" applyFont="1"/>
    <xf numFmtId="174" fontId="14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14" fillId="2" borderId="1" xfId="0" quotePrefix="1" applyNumberFormat="1" applyFont="1" applyFill="1" applyBorder="1" applyAlignment="1" applyProtection="1">
      <alignment horizontal="center"/>
      <protection locked="0"/>
    </xf>
    <xf numFmtId="49" fontId="13" fillId="0" borderId="0" xfId="0" quotePrefix="1" applyNumberFormat="1" applyFont="1" applyAlignment="1">
      <alignment horizontal="center"/>
    </xf>
    <xf numFmtId="0" fontId="13" fillId="0" borderId="0" xfId="0" applyNumberFormat="1" applyFont="1"/>
    <xf numFmtId="173" fontId="14" fillId="0" borderId="0" xfId="0" applyNumberFormat="1" applyFont="1"/>
    <xf numFmtId="49" fontId="14" fillId="2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8" fillId="0" borderId="2" xfId="0" applyFont="1" applyBorder="1"/>
    <xf numFmtId="0" fontId="8" fillId="0" borderId="3" xfId="0" applyFont="1" applyBorder="1" applyAlignment="1">
      <alignment horizontal="left"/>
    </xf>
    <xf numFmtId="0" fontId="7" fillId="0" borderId="3" xfId="0" applyFont="1" applyBorder="1"/>
    <xf numFmtId="0" fontId="8" fillId="0" borderId="4" xfId="0" applyFont="1" applyBorder="1" applyAlignment="1">
      <alignment horizontal="left"/>
    </xf>
    <xf numFmtId="0" fontId="8" fillId="0" borderId="5" xfId="0" applyFont="1" applyBorder="1"/>
    <xf numFmtId="0" fontId="8" fillId="0" borderId="6" xfId="0" applyFont="1" applyBorder="1" applyAlignment="1">
      <alignment horizontal="left"/>
    </xf>
    <xf numFmtId="0" fontId="15" fillId="0" borderId="7" xfId="0" applyFont="1" applyFill="1" applyBorder="1"/>
    <xf numFmtId="49" fontId="7" fillId="0" borderId="8" xfId="0" applyNumberFormat="1" applyFont="1" applyFill="1" applyBorder="1" applyAlignment="1">
      <alignment horizontal="center"/>
    </xf>
    <xf numFmtId="1" fontId="8" fillId="0" borderId="8" xfId="0" applyNumberFormat="1" applyFont="1" applyFill="1" applyBorder="1"/>
    <xf numFmtId="173" fontId="7" fillId="0" borderId="8" xfId="0" applyNumberFormat="1" applyFont="1" applyFill="1" applyBorder="1"/>
    <xf numFmtId="175" fontId="7" fillId="0" borderId="8" xfId="0" applyNumberFormat="1" applyFont="1" applyFill="1" applyBorder="1"/>
    <xf numFmtId="0" fontId="7" fillId="0" borderId="8" xfId="0" applyFont="1" applyFill="1" applyBorder="1"/>
    <xf numFmtId="2" fontId="7" fillId="0" borderId="8" xfId="0" applyNumberFormat="1" applyFont="1" applyFill="1" applyBorder="1"/>
    <xf numFmtId="176" fontId="8" fillId="0" borderId="9" xfId="0" applyNumberFormat="1" applyFont="1" applyFill="1" applyBorder="1" applyAlignment="1">
      <alignment horizontal="right"/>
    </xf>
    <xf numFmtId="0" fontId="15" fillId="0" borderId="10" xfId="0" applyFont="1" applyFill="1" applyBorder="1"/>
    <xf numFmtId="49" fontId="7" fillId="0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/>
    <xf numFmtId="173" fontId="7" fillId="0" borderId="11" xfId="0" applyNumberFormat="1" applyFont="1" applyFill="1" applyBorder="1"/>
    <xf numFmtId="175" fontId="7" fillId="0" borderId="11" xfId="0" applyNumberFormat="1" applyFont="1" applyFill="1" applyBorder="1"/>
    <xf numFmtId="0" fontId="7" fillId="0" borderId="11" xfId="0" applyFont="1" applyFill="1" applyBorder="1"/>
    <xf numFmtId="2" fontId="7" fillId="0" borderId="11" xfId="0" applyNumberFormat="1" applyFont="1" applyFill="1" applyBorder="1"/>
    <xf numFmtId="176" fontId="8" fillId="0" borderId="12" xfId="0" applyNumberFormat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center"/>
    </xf>
    <xf numFmtId="0" fontId="15" fillId="0" borderId="13" xfId="0" applyFont="1" applyFill="1" applyBorder="1"/>
    <xf numFmtId="49" fontId="7" fillId="0" borderId="14" xfId="0" applyNumberFormat="1" applyFont="1" applyFill="1" applyBorder="1" applyAlignment="1">
      <alignment horizontal="center"/>
    </xf>
    <xf numFmtId="1" fontId="8" fillId="0" borderId="14" xfId="0" applyNumberFormat="1" applyFont="1" applyFill="1" applyBorder="1"/>
    <xf numFmtId="173" fontId="7" fillId="0" borderId="14" xfId="0" applyNumberFormat="1" applyFont="1" applyFill="1" applyBorder="1"/>
    <xf numFmtId="175" fontId="7" fillId="0" borderId="14" xfId="0" applyNumberFormat="1" applyFont="1" applyFill="1" applyBorder="1"/>
    <xf numFmtId="0" fontId="7" fillId="0" borderId="14" xfId="0" applyFont="1" applyFill="1" applyBorder="1"/>
    <xf numFmtId="2" fontId="7" fillId="0" borderId="14" xfId="0" applyNumberFormat="1" applyFont="1" applyFill="1" applyBorder="1"/>
    <xf numFmtId="176" fontId="8" fillId="0" borderId="15" xfId="0" applyNumberFormat="1" applyFont="1" applyFill="1" applyBorder="1" applyAlignment="1">
      <alignment horizontal="right"/>
    </xf>
    <xf numFmtId="0" fontId="8" fillId="0" borderId="10" xfId="0" applyFont="1" applyBorder="1"/>
    <xf numFmtId="49" fontId="7" fillId="0" borderId="8" xfId="0" applyNumberFormat="1" applyFont="1" applyBorder="1" applyAlignment="1">
      <alignment horizontal="center"/>
    </xf>
    <xf numFmtId="0" fontId="8" fillId="0" borderId="3" xfId="0" applyFont="1" applyBorder="1"/>
    <xf numFmtId="0" fontId="15" fillId="0" borderId="10" xfId="0" quotePrefix="1" applyFont="1" applyFill="1" applyBorder="1"/>
    <xf numFmtId="0" fontId="5" fillId="0" borderId="5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/>
    <xf numFmtId="0" fontId="5" fillId="0" borderId="6" xfId="0" applyFont="1" applyBorder="1" applyAlignment="1">
      <alignment horizontal="left"/>
    </xf>
    <xf numFmtId="0" fontId="15" fillId="0" borderId="16" xfId="0" applyFont="1" applyFill="1" applyBorder="1"/>
    <xf numFmtId="49" fontId="7" fillId="0" borderId="17" xfId="0" applyNumberFormat="1" applyFont="1" applyFill="1" applyBorder="1" applyAlignment="1">
      <alignment horizontal="center"/>
    </xf>
    <xf numFmtId="1" fontId="8" fillId="0" borderId="17" xfId="0" applyNumberFormat="1" applyFont="1" applyFill="1" applyBorder="1"/>
    <xf numFmtId="173" fontId="7" fillId="0" borderId="17" xfId="0" applyNumberFormat="1" applyFont="1" applyFill="1" applyBorder="1"/>
    <xf numFmtId="175" fontId="7" fillId="0" borderId="17" xfId="0" applyNumberFormat="1" applyFont="1" applyFill="1" applyBorder="1"/>
    <xf numFmtId="0" fontId="7" fillId="0" borderId="17" xfId="0" applyFont="1" applyFill="1" applyBorder="1"/>
    <xf numFmtId="2" fontId="7" fillId="0" borderId="17" xfId="0" applyNumberFormat="1" applyFont="1" applyFill="1" applyBorder="1"/>
    <xf numFmtId="176" fontId="8" fillId="0" borderId="18" xfId="0" applyNumberFormat="1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25" xfId="0" applyFont="1" applyFill="1" applyBorder="1"/>
    <xf numFmtId="49" fontId="7" fillId="0" borderId="26" xfId="0" applyNumberFormat="1" applyFont="1" applyFill="1" applyBorder="1" applyAlignment="1">
      <alignment horizontal="center"/>
    </xf>
    <xf numFmtId="1" fontId="8" fillId="0" borderId="26" xfId="0" applyNumberFormat="1" applyFont="1" applyFill="1" applyBorder="1"/>
    <xf numFmtId="173" fontId="7" fillId="0" borderId="26" xfId="0" applyNumberFormat="1" applyFont="1" applyFill="1" applyBorder="1"/>
    <xf numFmtId="175" fontId="7" fillId="0" borderId="26" xfId="0" applyNumberFormat="1" applyFont="1" applyFill="1" applyBorder="1"/>
    <xf numFmtId="0" fontId="7" fillId="0" borderId="26" xfId="0" applyFont="1" applyFill="1" applyBorder="1"/>
    <xf numFmtId="2" fontId="7" fillId="0" borderId="26" xfId="0" applyNumberFormat="1" applyFont="1" applyFill="1" applyBorder="1"/>
    <xf numFmtId="176" fontId="8" fillId="0" borderId="27" xfId="0" applyNumberFormat="1" applyFont="1" applyFill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13" fillId="3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8" xfId="0" applyBorder="1" applyAlignment="1">
      <alignment horizontal="center"/>
    </xf>
  </cellXfs>
  <cellStyles count="2">
    <cellStyle name="Komma 2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8"/>
  <sheetViews>
    <sheetView tabSelected="1" workbookViewId="0">
      <selection activeCell="B6" sqref="B6"/>
    </sheetView>
  </sheetViews>
  <sheetFormatPr defaultRowHeight="15.75" x14ac:dyDescent="0.25"/>
  <cols>
    <col min="1" max="1" width="20.85546875" style="11" customWidth="1"/>
    <col min="2" max="2" width="10.85546875" style="20" customWidth="1"/>
    <col min="3" max="3" width="10.85546875" style="19" customWidth="1"/>
    <col min="4" max="4" width="10" style="14" hidden="1" customWidth="1"/>
    <col min="5" max="5" width="12.42578125" style="11" hidden="1" customWidth="1"/>
    <col min="6" max="6" width="11.42578125" style="11" hidden="1" customWidth="1"/>
    <col min="7" max="7" width="11.85546875" style="11" hidden="1" customWidth="1"/>
    <col min="8" max="8" width="11.42578125" style="11" hidden="1" customWidth="1"/>
    <col min="9" max="14" width="9.140625" style="11" hidden="1" customWidth="1"/>
    <col min="15" max="15" width="10.85546875" style="15" customWidth="1"/>
    <col min="16" max="16" width="2" style="15" customWidth="1"/>
    <col min="17" max="17" width="20.85546875" style="11" customWidth="1"/>
    <col min="18" max="19" width="10.85546875" style="19" customWidth="1"/>
    <col min="20" max="23" width="9.140625" style="11" hidden="1" customWidth="1"/>
    <col min="24" max="24" width="11.140625" style="11" hidden="1" customWidth="1"/>
    <col min="25" max="30" width="9.140625" style="11" hidden="1" customWidth="1"/>
    <col min="31" max="31" width="10.85546875" style="11" customWidth="1"/>
    <col min="32" max="35" width="11.42578125" style="11" customWidth="1"/>
    <col min="36" max="37" width="11.42578125" style="12" customWidth="1"/>
    <col min="38" max="256" width="11.42578125" style="11" customWidth="1"/>
    <col min="257" max="16384" width="9.140625" style="11"/>
  </cols>
  <sheetData>
    <row r="1" spans="1:38" ht="19.5" thickBot="1" x14ac:dyDescent="0.35">
      <c r="A1" s="98" t="s">
        <v>320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100"/>
    </row>
    <row r="2" spans="1:38" ht="18.75" hidden="1" x14ac:dyDescent="0.3">
      <c r="A2" s="23"/>
      <c r="B2" s="24"/>
      <c r="C2" s="25"/>
      <c r="D2" s="26"/>
      <c r="E2" s="27">
        <v>1.7453292519942779E-2</v>
      </c>
      <c r="F2" s="28">
        <v>6.7394967422767004E-3</v>
      </c>
      <c r="G2" s="29">
        <v>0.99664718933524998</v>
      </c>
      <c r="H2" s="28">
        <v>6378137</v>
      </c>
      <c r="I2" s="28"/>
      <c r="J2" s="28"/>
      <c r="K2" s="28"/>
      <c r="L2" s="28"/>
      <c r="M2" s="28"/>
      <c r="N2" s="28"/>
      <c r="O2" s="30"/>
      <c r="P2" s="30"/>
      <c r="Q2" s="28"/>
      <c r="R2" s="86"/>
      <c r="S2" s="86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8" ht="18.75" x14ac:dyDescent="0.3">
      <c r="A3" s="31" t="s">
        <v>237</v>
      </c>
      <c r="B3" s="32" t="s">
        <v>402</v>
      </c>
      <c r="C3" s="33"/>
      <c r="D3" s="34"/>
      <c r="E3" s="35">
        <f>+SIGN(VALUE(B3))*(VALUE(MID(B3,2,2))+VALUE(MID(B3,4,2))/60+VALUE(MID(B3,6,5))/3600)*$E$2</f>
        <v>0.9105741469778168</v>
      </c>
      <c r="F3" s="28"/>
      <c r="G3" s="28"/>
      <c r="H3" s="28"/>
      <c r="I3" s="28"/>
      <c r="J3" s="28"/>
      <c r="K3" s="28"/>
      <c r="L3" s="28"/>
      <c r="M3" s="28"/>
      <c r="N3" s="28"/>
      <c r="O3" s="30"/>
      <c r="P3" s="30"/>
      <c r="Q3" s="28"/>
      <c r="R3" s="86"/>
      <c r="S3" s="86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8" ht="18.75" x14ac:dyDescent="0.3">
      <c r="A4" s="31" t="s">
        <v>235</v>
      </c>
      <c r="B4" s="36" t="s">
        <v>403</v>
      </c>
      <c r="C4" s="33"/>
      <c r="D4" s="26"/>
      <c r="E4" s="35">
        <f>+SIGN(VALUE(B4))*(VALUE(MID(B4,2,2))+VALUE(MID(B4,4,2))/60+VALUE(MID(B4,6,5))/3600)*$E$2</f>
        <v>0.10859244680435952</v>
      </c>
      <c r="F4" s="28"/>
      <c r="G4" s="28"/>
      <c r="H4" s="28"/>
      <c r="I4" s="28"/>
      <c r="J4" s="28"/>
      <c r="K4" s="28"/>
      <c r="L4" s="28"/>
      <c r="M4" s="28"/>
      <c r="N4" s="28"/>
      <c r="O4" s="37" t="s">
        <v>299</v>
      </c>
      <c r="P4" s="30"/>
      <c r="Q4" s="28"/>
      <c r="R4" s="86"/>
      <c r="S4" s="86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8" hidden="1" x14ac:dyDescent="0.25">
      <c r="A5" s="18"/>
      <c r="B5" s="19"/>
      <c r="C5" s="16"/>
      <c r="E5" s="17"/>
    </row>
    <row r="6" spans="1:38" ht="9.9499999999999993" customHeight="1" thickBot="1" x14ac:dyDescent="0.3">
      <c r="D6" s="13"/>
    </row>
    <row r="7" spans="1:38" x14ac:dyDescent="0.25">
      <c r="A7" s="95" t="s">
        <v>372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P7" s="7"/>
      <c r="Q7" s="95" t="s">
        <v>377</v>
      </c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2"/>
      <c r="AF7" s="21"/>
      <c r="AG7" s="21"/>
      <c r="AH7" s="21"/>
      <c r="AI7" s="21"/>
      <c r="AJ7" s="22"/>
      <c r="AK7" s="22"/>
      <c r="AL7" s="21"/>
    </row>
    <row r="8" spans="1:38" ht="16.5" thickBot="1" x14ac:dyDescent="0.3">
      <c r="A8" s="38" t="s">
        <v>236</v>
      </c>
      <c r="B8" s="39" t="s">
        <v>237</v>
      </c>
      <c r="C8" s="39" t="s">
        <v>235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1" t="s">
        <v>90</v>
      </c>
      <c r="P8" s="7"/>
      <c r="Q8" s="42" t="s">
        <v>236</v>
      </c>
      <c r="R8" s="6" t="s">
        <v>237</v>
      </c>
      <c r="S8" s="6" t="s">
        <v>235</v>
      </c>
      <c r="T8" s="10"/>
      <c r="U8" s="7"/>
      <c r="V8" s="7"/>
      <c r="W8" s="7"/>
      <c r="X8" s="7"/>
      <c r="Y8" s="7"/>
      <c r="Z8" s="7"/>
      <c r="AA8" s="7"/>
      <c r="AB8" s="7"/>
      <c r="AC8" s="7"/>
      <c r="AD8" s="7"/>
      <c r="AE8" s="43" t="s">
        <v>90</v>
      </c>
      <c r="AF8" s="21"/>
      <c r="AG8" s="21"/>
      <c r="AH8" s="21"/>
      <c r="AI8" s="21"/>
      <c r="AJ8" s="22"/>
      <c r="AK8" s="22"/>
      <c r="AL8" s="21"/>
    </row>
    <row r="9" spans="1:38" x14ac:dyDescent="0.25">
      <c r="A9" s="44" t="s">
        <v>361</v>
      </c>
      <c r="B9" s="45" t="s">
        <v>364</v>
      </c>
      <c r="C9" s="45" t="s">
        <v>365</v>
      </c>
      <c r="D9" s="46">
        <f t="shared" ref="D9:D34" si="0">($H$2/J9)*(ATAN(-N9/SQRT(1-N9^2))+2*ATAN(1))</f>
        <v>278942.97806219727</v>
      </c>
      <c r="E9" s="47">
        <f t="shared" ref="E9:E34" si="1">+SIGN(VALUE(B9))*(VALUE(MID(B9,2,2))+VALUE(MID(B9,4,2))/60+VALUE(MID(B9,6,5))/3600)*$E$2</f>
        <v>0.86705678614774495</v>
      </c>
      <c r="F9" s="47">
        <f t="shared" ref="F9:F34" si="2">+SIGN(VALUE(C9))*(VALUE(MID(C9,2,2))+VALUE(MID(C9,4,2))/60+VALUE(MID(C9,6,5))/3600)*$E$2</f>
        <v>0.10126594245543243</v>
      </c>
      <c r="G9" s="47">
        <f t="shared" ref="G9:G34" si="3">($E$3+E9)/2</f>
        <v>0.88881546656278088</v>
      </c>
      <c r="H9" s="48">
        <f t="shared" ref="H9:H34" si="4">F9-$E$4</f>
        <v>-7.3265043489270931E-3</v>
      </c>
      <c r="I9" s="49">
        <f t="shared" ref="I9:I34" si="5">$F$2*COS(G9)^2</f>
        <v>2.6777267101243392E-3</v>
      </c>
      <c r="J9" s="49">
        <f t="shared" ref="J9:J34" si="6">SQRT(1+I9)</f>
        <v>1.001337968275509</v>
      </c>
      <c r="K9" s="50">
        <f t="shared" ref="K9:K34" si="7">J9*H9</f>
        <v>-7.3363069793163363E-3</v>
      </c>
      <c r="L9" s="49">
        <f t="shared" ref="L9:L34" si="8">ATAN($G$2*TAN($E$3))</f>
        <v>0.90894660015775164</v>
      </c>
      <c r="M9" s="49">
        <f t="shared" ref="M9:M34" si="9">ATAN($G$2*TAN(E9))</f>
        <v>0.86539945957119235</v>
      </c>
      <c r="N9" s="50">
        <f t="shared" ref="N9:N34" si="10">SIN(L9)*SIN(M9)+COS(L9)*COS(M9)*COS(K9)</f>
        <v>0.99904125051711479</v>
      </c>
      <c r="O9" s="51">
        <f t="shared" ref="O9:O34" si="11">SUM(D9/1000)</f>
        <v>278.94297806219726</v>
      </c>
      <c r="P9" s="7"/>
      <c r="Q9" s="44" t="s">
        <v>95</v>
      </c>
      <c r="R9" s="45" t="s">
        <v>96</v>
      </c>
      <c r="S9" s="45" t="s">
        <v>97</v>
      </c>
      <c r="T9" s="46">
        <f>($H$2/Z9)*(ATAN(-AD9/SQRT(1-AD9^2))+2*ATAN(1))</f>
        <v>511199.36437354819</v>
      </c>
      <c r="U9" s="47">
        <f t="shared" ref="U9:V12" si="12">+SIGN(VALUE(R9))*(VALUE(MID(R9,2,2))+VALUE(MID(R9,4,2))/60+VALUE(MID(R9,6,5))/3600)*$E$2</f>
        <v>0.84705676736093394</v>
      </c>
      <c r="V9" s="47">
        <f t="shared" si="12"/>
        <v>3.1958917858739666E-2</v>
      </c>
      <c r="W9" s="47">
        <f>($E$3+U9)/2</f>
        <v>0.87881545716937537</v>
      </c>
      <c r="X9" s="48">
        <f>V9-$E$4</f>
        <v>-7.6633528945619853E-2</v>
      </c>
      <c r="Y9" s="49">
        <f>$F$2*COS(W9)^2</f>
        <v>2.743819277327998E-3</v>
      </c>
      <c r="Z9" s="49">
        <f>SQRT(1+Y9)</f>
        <v>1.0013709698594861</v>
      </c>
      <c r="AA9" s="50">
        <f>Z9*X9</f>
        <v>-7.6738591204030357E-2</v>
      </c>
      <c r="AB9" s="49">
        <f t="shared" ref="AB9:AB40" si="13">ATAN($G$2*TAN($E$3))</f>
        <v>0.90894660015775164</v>
      </c>
      <c r="AC9" s="49">
        <f>ATAN($G$2*TAN(U9))</f>
        <v>0.84538995612635381</v>
      </c>
      <c r="AD9" s="50">
        <f>SIN(AB9)*SIN(AC9)+COS(AB9)*COS(AC9)*COS(AA9)</f>
        <v>0.99678100882961362</v>
      </c>
      <c r="AE9" s="51">
        <f>SUM(T9/1000)</f>
        <v>511.19936437354818</v>
      </c>
      <c r="AF9" s="21"/>
      <c r="AG9" s="21"/>
      <c r="AH9" s="21"/>
      <c r="AI9" s="21"/>
      <c r="AJ9" s="22"/>
      <c r="AK9" s="22"/>
      <c r="AL9" s="21"/>
    </row>
    <row r="10" spans="1:38" x14ac:dyDescent="0.25">
      <c r="A10" s="52" t="s">
        <v>163</v>
      </c>
      <c r="B10" s="53" t="s">
        <v>164</v>
      </c>
      <c r="C10" s="53" t="s">
        <v>229</v>
      </c>
      <c r="D10" s="54">
        <f t="shared" si="0"/>
        <v>196897.94535797974</v>
      </c>
      <c r="E10" s="55">
        <f t="shared" si="1"/>
        <v>0.8880414615208897</v>
      </c>
      <c r="F10" s="55">
        <f t="shared" si="2"/>
        <v>7.471851490523726E-2</v>
      </c>
      <c r="G10" s="55">
        <f t="shared" si="3"/>
        <v>0.89930780424935319</v>
      </c>
      <c r="H10" s="56">
        <f t="shared" si="4"/>
        <v>-3.3873931899122259E-2</v>
      </c>
      <c r="I10" s="57">
        <f t="shared" si="5"/>
        <v>2.6086782637111902E-3</v>
      </c>
      <c r="J10" s="57">
        <f t="shared" si="6"/>
        <v>1.0013034895893009</v>
      </c>
      <c r="K10" s="58">
        <f t="shared" si="7"/>
        <v>-3.3918086216701455E-2</v>
      </c>
      <c r="L10" s="57">
        <f t="shared" si="8"/>
        <v>0.90894660015775164</v>
      </c>
      <c r="M10" s="57">
        <f t="shared" si="9"/>
        <v>0.88639693894529148</v>
      </c>
      <c r="N10" s="58">
        <f t="shared" si="10"/>
        <v>0.99952229304454154</v>
      </c>
      <c r="O10" s="59">
        <f t="shared" si="11"/>
        <v>196.89794535797975</v>
      </c>
      <c r="P10" s="7"/>
      <c r="Q10" s="52" t="s">
        <v>85</v>
      </c>
      <c r="R10" s="53" t="s">
        <v>86</v>
      </c>
      <c r="S10" s="53" t="s">
        <v>87</v>
      </c>
      <c r="T10" s="54">
        <f>($H$2/Z10)*(ATAN(-AD10/SQRT(1-AD10^2))+2*ATAN(1))</f>
        <v>980404.72017753497</v>
      </c>
      <c r="U10" s="55">
        <f t="shared" si="12"/>
        <v>0.77095556383717234</v>
      </c>
      <c r="V10" s="55">
        <f t="shared" si="12"/>
        <v>1.1446451010995807E-2</v>
      </c>
      <c r="W10" s="55">
        <f>($E$3+U10)/2</f>
        <v>0.84076485540749457</v>
      </c>
      <c r="X10" s="56">
        <f>V10-$E$4</f>
        <v>-9.7145995793363707E-2</v>
      </c>
      <c r="Y10" s="57">
        <f>$F$2*COS(W10)^2</f>
        <v>2.9973668372151735E-3</v>
      </c>
      <c r="Z10" s="57">
        <f>SQRT(1+Y10)</f>
        <v>1.001497562072527</v>
      </c>
      <c r="AA10" s="58">
        <f>Z10*X10</f>
        <v>-9.7291477952161726E-2</v>
      </c>
      <c r="AB10" s="57">
        <f t="shared" si="13"/>
        <v>0.90894660015775164</v>
      </c>
      <c r="AC10" s="57">
        <f>ATAN($G$2*TAN(U10))</f>
        <v>0.76927712691164685</v>
      </c>
      <c r="AD10" s="58">
        <f>SIN(AB10)*SIN(AC10)+COS(AB10)*COS(AC10)*COS(AA10)</f>
        <v>0.98817407701287985</v>
      </c>
      <c r="AE10" s="59">
        <f>SUM(T10/1000)</f>
        <v>980.40472017753495</v>
      </c>
      <c r="AF10" s="21"/>
      <c r="AG10" s="21"/>
      <c r="AH10" s="21"/>
      <c r="AI10" s="21"/>
      <c r="AJ10" s="22"/>
      <c r="AK10" s="22"/>
      <c r="AL10" s="21"/>
    </row>
    <row r="11" spans="1:38" x14ac:dyDescent="0.25">
      <c r="A11" s="52" t="s">
        <v>273</v>
      </c>
      <c r="B11" s="60" t="s">
        <v>274</v>
      </c>
      <c r="C11" s="60" t="s">
        <v>275</v>
      </c>
      <c r="D11" s="54">
        <f t="shared" si="0"/>
        <v>195399.84188341466</v>
      </c>
      <c r="E11" s="55">
        <f t="shared" si="1"/>
        <v>0.88551849112439573</v>
      </c>
      <c r="F11" s="55">
        <f t="shared" si="2"/>
        <v>8.0323445872544419E-2</v>
      </c>
      <c r="G11" s="55">
        <f t="shared" si="3"/>
        <v>0.89804631905110632</v>
      </c>
      <c r="H11" s="56">
        <f t="shared" si="4"/>
        <v>-2.82690009318151E-2</v>
      </c>
      <c r="I11" s="57">
        <f t="shared" si="5"/>
        <v>2.6169627771746675E-3</v>
      </c>
      <c r="J11" s="57">
        <f t="shared" si="6"/>
        <v>1.0013076264451273</v>
      </c>
      <c r="K11" s="58">
        <f t="shared" si="7"/>
        <v>-2.8305966225010869E-2</v>
      </c>
      <c r="L11" s="57">
        <f t="shared" si="8"/>
        <v>0.90894660015775164</v>
      </c>
      <c r="M11" s="57">
        <f t="shared" si="9"/>
        <v>0.88387227532073331</v>
      </c>
      <c r="N11" s="58">
        <f t="shared" si="10"/>
        <v>0.99952953022844104</v>
      </c>
      <c r="O11" s="59">
        <f t="shared" si="11"/>
        <v>195.39984188341467</v>
      </c>
      <c r="P11" s="7"/>
      <c r="Q11" s="52" t="s">
        <v>98</v>
      </c>
      <c r="R11" s="53" t="s">
        <v>99</v>
      </c>
      <c r="S11" s="53" t="s">
        <v>100</v>
      </c>
      <c r="T11" s="54">
        <f>($H$2/Z11)*(ATAN(-AD11/SQRT(1-AD11^2))+2*ATAN(1))</f>
        <v>708063.34330725227</v>
      </c>
      <c r="U11" s="55">
        <f t="shared" si="12"/>
        <v>0.81312465782007859</v>
      </c>
      <c r="V11" s="55">
        <f t="shared" si="12"/>
        <v>2.6640511776968211E-2</v>
      </c>
      <c r="W11" s="55">
        <f>($E$3+U11)/2</f>
        <v>0.86184940239894769</v>
      </c>
      <c r="X11" s="56">
        <f>V11-$E$4</f>
        <v>-8.1951935027391315E-2</v>
      </c>
      <c r="Y11" s="57">
        <f>$F$2*COS(W11)^2</f>
        <v>2.8565108076566478E-3</v>
      </c>
      <c r="Z11" s="57">
        <f>SQRT(1+Y11)</f>
        <v>1.0014272369012422</v>
      </c>
      <c r="AA11" s="58">
        <f>Z11*X11</f>
        <v>-8.2068899853190616E-2</v>
      </c>
      <c r="AB11" s="57">
        <f t="shared" si="13"/>
        <v>0.90894660015775164</v>
      </c>
      <c r="AC11" s="57">
        <f>ATAN($G$2*TAN(U11))</f>
        <v>0.81144786411408154</v>
      </c>
      <c r="AD11" s="58">
        <f>SIN(AB11)*SIN(AC11)+COS(AB11)*COS(AC11)*COS(AA11)</f>
        <v>0.99382669132413182</v>
      </c>
      <c r="AE11" s="59">
        <f>SUM(T11/1000)</f>
        <v>708.06334330725224</v>
      </c>
      <c r="AF11" s="21"/>
      <c r="AG11" s="21"/>
      <c r="AH11" s="21"/>
      <c r="AI11" s="21"/>
      <c r="AJ11" s="22"/>
      <c r="AK11" s="22"/>
      <c r="AL11" s="21"/>
    </row>
    <row r="12" spans="1:38" x14ac:dyDescent="0.25">
      <c r="A12" s="52" t="s">
        <v>29</v>
      </c>
      <c r="B12" s="53" t="s">
        <v>30</v>
      </c>
      <c r="C12" s="53" t="s">
        <v>31</v>
      </c>
      <c r="D12" s="54">
        <f t="shared" si="0"/>
        <v>270473.31032065721</v>
      </c>
      <c r="E12" s="55">
        <f t="shared" si="1"/>
        <v>0.87328906601840794</v>
      </c>
      <c r="F12" s="55">
        <f t="shared" si="2"/>
        <v>7.6405181701817274E-2</v>
      </c>
      <c r="G12" s="55">
        <f t="shared" si="3"/>
        <v>0.89193160649811243</v>
      </c>
      <c r="H12" s="56">
        <f t="shared" si="4"/>
        <v>-3.2187265102542245E-2</v>
      </c>
      <c r="I12" s="57">
        <f t="shared" si="5"/>
        <v>2.6571866903018671E-3</v>
      </c>
      <c r="J12" s="57">
        <f t="shared" si="6"/>
        <v>1.0013277119356589</v>
      </c>
      <c r="K12" s="58">
        <f t="shared" si="7"/>
        <v>-3.2230000518595106E-2</v>
      </c>
      <c r="L12" s="57">
        <f t="shared" si="8"/>
        <v>0.90894660015775164</v>
      </c>
      <c r="M12" s="57">
        <f t="shared" si="9"/>
        <v>0.8716352380643595</v>
      </c>
      <c r="N12" s="58">
        <f t="shared" si="10"/>
        <v>0.99909859831672143</v>
      </c>
      <c r="O12" s="59">
        <f t="shared" si="11"/>
        <v>270.47331032065722</v>
      </c>
      <c r="P12" s="7"/>
      <c r="Q12" s="52" t="s">
        <v>58</v>
      </c>
      <c r="R12" s="53" t="s">
        <v>0</v>
      </c>
      <c r="S12" s="53" t="s">
        <v>1</v>
      </c>
      <c r="T12" s="54">
        <f>($H$2/Z12)*(ATAN(-AD12/SQRT(1-AD12^2))+2*ATAN(1))</f>
        <v>317584.07306953968</v>
      </c>
      <c r="U12" s="55">
        <f t="shared" si="12"/>
        <v>0.87785698052182193</v>
      </c>
      <c r="V12" s="55">
        <f t="shared" si="12"/>
        <v>4.8718926814695827E-2</v>
      </c>
      <c r="W12" s="55">
        <f>($E$3+U12)/2</f>
        <v>0.89421556374981936</v>
      </c>
      <c r="X12" s="56">
        <f>V12-$E$4</f>
        <v>-5.9873519989663691E-2</v>
      </c>
      <c r="Y12" s="57">
        <f>$F$2*COS(W12)^2</f>
        <v>2.6421495299865272E-3</v>
      </c>
      <c r="Z12" s="57">
        <f>SQRT(1+Y12)</f>
        <v>1.0013202032966211</v>
      </c>
      <c r="AA12" s="58">
        <f>Z12*X12</f>
        <v>-5.9952565208134356E-2</v>
      </c>
      <c r="AB12" s="57">
        <f t="shared" si="13"/>
        <v>0.90894660015775164</v>
      </c>
      <c r="AC12" s="57">
        <f>ATAN($G$2*TAN(U12))</f>
        <v>0.87620588021649615</v>
      </c>
      <c r="AD12" s="58">
        <f>SIN(AB12)*SIN(AC12)+COS(AB12)*COS(AC12)*COS(AA12)</f>
        <v>0.99875733022359259</v>
      </c>
      <c r="AE12" s="59">
        <f>SUM(T12/1000)</f>
        <v>317.58407306953967</v>
      </c>
      <c r="AF12" s="21"/>
      <c r="AG12" s="21"/>
      <c r="AH12" s="21"/>
      <c r="AI12" s="21"/>
      <c r="AJ12" s="22"/>
      <c r="AK12" s="22"/>
      <c r="AL12" s="21"/>
    </row>
    <row r="13" spans="1:38" x14ac:dyDescent="0.25">
      <c r="A13" s="52" t="s">
        <v>32</v>
      </c>
      <c r="B13" s="53" t="s">
        <v>243</v>
      </c>
      <c r="C13" s="53" t="s">
        <v>244</v>
      </c>
      <c r="D13" s="54">
        <f t="shared" si="0"/>
        <v>168482.42077553898</v>
      </c>
      <c r="E13" s="55">
        <f t="shared" si="1"/>
        <v>0.89181864491041396</v>
      </c>
      <c r="F13" s="55">
        <f t="shared" si="2"/>
        <v>7.8664898269468764E-2</v>
      </c>
      <c r="G13" s="55">
        <f t="shared" si="3"/>
        <v>0.90119639594411538</v>
      </c>
      <c r="H13" s="56">
        <f t="shared" si="4"/>
        <v>-2.9927548534890755E-2</v>
      </c>
      <c r="I13" s="57">
        <f t="shared" si="5"/>
        <v>2.5962844446335539E-3</v>
      </c>
      <c r="J13" s="57">
        <f t="shared" si="6"/>
        <v>1.0012973007277277</v>
      </c>
      <c r="K13" s="58">
        <f t="shared" si="7"/>
        <v>-2.9966373565384175E-2</v>
      </c>
      <c r="L13" s="57">
        <f t="shared" si="8"/>
        <v>0.90894660015775164</v>
      </c>
      <c r="M13" s="57">
        <f t="shared" si="9"/>
        <v>0.8901767356315794</v>
      </c>
      <c r="N13" s="58">
        <f t="shared" si="10"/>
        <v>0.99965022217204913</v>
      </c>
      <c r="O13" s="59">
        <f t="shared" si="11"/>
        <v>168.48242077553897</v>
      </c>
      <c r="P13" s="7"/>
      <c r="Q13" s="52" t="s">
        <v>238</v>
      </c>
      <c r="R13" s="53" t="s">
        <v>239</v>
      </c>
      <c r="S13" s="53" t="s">
        <v>240</v>
      </c>
      <c r="T13" s="54">
        <f t="shared" ref="T13:T28" si="14">($H$2/Z13)*(ATAN(-AD13/SQRT(1-AD13^2))+2*ATAN(1))</f>
        <v>520958.28506791859</v>
      </c>
      <c r="U13" s="55">
        <f t="shared" ref="U13:U28" si="15">+SIGN(VALUE(R13))*(VALUE(MID(R13,2,2))+VALUE(MID(R13,4,2))/60+VALUE(MID(R13,6,5))/3600)*$E$2</f>
        <v>0.83447100419933073</v>
      </c>
      <c r="V13" s="55">
        <f t="shared" ref="V13:V28" si="16">+SIGN(VALUE(S13))*(VALUE(MID(S13,2,2))+VALUE(MID(S13,4,2))/60+VALUE(MID(S13,6,5))/3600)*$E$2</f>
        <v>6.2240380380840378E-2</v>
      </c>
      <c r="W13" s="55">
        <f t="shared" ref="W13:W28" si="17">($E$3+U13)/2</f>
        <v>0.87252257558857371</v>
      </c>
      <c r="X13" s="56">
        <f t="shared" ref="X13:X28" si="18">V13-$E$4</f>
        <v>-4.6352066423519141E-2</v>
      </c>
      <c r="Y13" s="57">
        <f t="shared" ref="Y13:Y28" si="19">$F$2*COS(W13)^2</f>
        <v>2.785540534890728E-3</v>
      </c>
      <c r="Z13" s="57">
        <f t="shared" ref="Z13:Z28" si="20">SQRT(1+Y13)</f>
        <v>1.0013918017114434</v>
      </c>
      <c r="AA13" s="58">
        <f t="shared" ref="AA13:AA28" si="21">Z13*X13</f>
        <v>-4.6416579308896332E-2</v>
      </c>
      <c r="AB13" s="57">
        <f t="shared" si="13"/>
        <v>0.90894660015775164</v>
      </c>
      <c r="AC13" s="57">
        <f t="shared" ref="AC13:AC28" si="22">ATAN($G$2*TAN(U13))</f>
        <v>0.83279959146661886</v>
      </c>
      <c r="AD13" s="58">
        <f t="shared" ref="AD13:AD28" si="23">SIN(AB13)*SIN(AC13)+COS(AB13)*COS(AC13)*COS(AA13)</f>
        <v>0.9966568632151791</v>
      </c>
      <c r="AE13" s="59">
        <f t="shared" ref="AE13:AE28" si="24">SUM(T13/1000)</f>
        <v>520.95828506791861</v>
      </c>
      <c r="AF13" s="21"/>
      <c r="AG13" s="21"/>
      <c r="AH13" s="21"/>
      <c r="AI13" s="21"/>
      <c r="AJ13" s="22"/>
      <c r="AK13" s="22"/>
      <c r="AL13" s="21"/>
    </row>
    <row r="14" spans="1:38" x14ac:dyDescent="0.25">
      <c r="A14" s="52" t="s">
        <v>165</v>
      </c>
      <c r="B14" s="53" t="s">
        <v>166</v>
      </c>
      <c r="C14" s="53" t="s">
        <v>167</v>
      </c>
      <c r="D14" s="54">
        <f t="shared" si="0"/>
        <v>143155.25635291205</v>
      </c>
      <c r="E14" s="55">
        <f t="shared" si="1"/>
        <v>0.89845041125431113</v>
      </c>
      <c r="F14" s="55">
        <f t="shared" si="2"/>
        <v>7.8087000361586209E-2</v>
      </c>
      <c r="G14" s="55">
        <f t="shared" si="3"/>
        <v>0.90451227911606402</v>
      </c>
      <c r="H14" s="56">
        <f t="shared" si="4"/>
        <v>-3.050544644277331E-2</v>
      </c>
      <c r="I14" s="57">
        <f t="shared" si="5"/>
        <v>2.5745508771834271E-3</v>
      </c>
      <c r="J14" s="57">
        <f t="shared" si="6"/>
        <v>1.0012864479644092</v>
      </c>
      <c r="K14" s="58">
        <f t="shared" si="7"/>
        <v>-3.0544690112253012E-2</v>
      </c>
      <c r="L14" s="57">
        <f t="shared" si="8"/>
        <v>0.90894660015775164</v>
      </c>
      <c r="M14" s="57">
        <f t="shared" si="9"/>
        <v>0.8968133170828908</v>
      </c>
      <c r="N14" s="58">
        <f t="shared" si="10"/>
        <v>0.99974748027196103</v>
      </c>
      <c r="O14" s="59">
        <f t="shared" si="11"/>
        <v>143.15525635291206</v>
      </c>
      <c r="P14" s="7"/>
      <c r="Q14" s="52" t="s">
        <v>43</v>
      </c>
      <c r="R14" s="53" t="s">
        <v>44</v>
      </c>
      <c r="S14" s="53" t="s">
        <v>45</v>
      </c>
      <c r="T14" s="54">
        <f t="shared" si="14"/>
        <v>916821.61922237766</v>
      </c>
      <c r="U14" s="55">
        <f t="shared" si="15"/>
        <v>0.78272684001451165</v>
      </c>
      <c r="V14" s="55">
        <f t="shared" si="16"/>
        <v>8.8430015434376747E-3</v>
      </c>
      <c r="W14" s="55">
        <f t="shared" si="17"/>
        <v>0.84665049349616428</v>
      </c>
      <c r="X14" s="56">
        <f t="shared" si="18"/>
        <v>-9.9749445260921846E-2</v>
      </c>
      <c r="Y14" s="57">
        <f t="shared" si="19"/>
        <v>2.9579702507402687E-3</v>
      </c>
      <c r="Z14" s="57">
        <f t="shared" si="20"/>
        <v>1.0014778930414492</v>
      </c>
      <c r="AA14" s="58">
        <f t="shared" si="21"/>
        <v>-9.9896864271961372E-2</v>
      </c>
      <c r="AB14" s="57">
        <f t="shared" si="13"/>
        <v>0.90894660015775164</v>
      </c>
      <c r="AC14" s="57">
        <f t="shared" si="22"/>
        <v>0.78104766023670213</v>
      </c>
      <c r="AD14" s="58">
        <f t="shared" si="23"/>
        <v>0.98965609312956015</v>
      </c>
      <c r="AE14" s="59">
        <f t="shared" si="24"/>
        <v>916.82161922237765</v>
      </c>
      <c r="AF14" s="21"/>
      <c r="AG14" s="21"/>
      <c r="AH14" s="21"/>
      <c r="AI14" s="21"/>
      <c r="AJ14" s="22"/>
      <c r="AK14" s="22"/>
      <c r="AL14" s="21"/>
    </row>
    <row r="15" spans="1:38" x14ac:dyDescent="0.25">
      <c r="A15" s="52" t="s">
        <v>306</v>
      </c>
      <c r="B15" s="53" t="s">
        <v>307</v>
      </c>
      <c r="C15" s="53" t="s">
        <v>308</v>
      </c>
      <c r="D15" s="54">
        <f t="shared" si="0"/>
        <v>207901.0922964222</v>
      </c>
      <c r="E15" s="55">
        <f t="shared" si="1"/>
        <v>0.88669658836949183</v>
      </c>
      <c r="F15" s="55">
        <f t="shared" si="2"/>
        <v>7.3001789660428446E-2</v>
      </c>
      <c r="G15" s="55">
        <f t="shared" si="3"/>
        <v>0.89863536767365426</v>
      </c>
      <c r="H15" s="56">
        <f t="shared" si="4"/>
        <v>-3.5590657143931073E-2</v>
      </c>
      <c r="I15" s="57">
        <f t="shared" si="5"/>
        <v>2.6130937364670526E-3</v>
      </c>
      <c r="J15" s="57">
        <f t="shared" si="6"/>
        <v>1.0013056944492362</v>
      </c>
      <c r="K15" s="58">
        <f t="shared" si="7"/>
        <v>-3.563712766740857E-2</v>
      </c>
      <c r="L15" s="57">
        <f t="shared" si="8"/>
        <v>0.90894660015775164</v>
      </c>
      <c r="M15" s="57">
        <f t="shared" si="9"/>
        <v>0.88505115799699252</v>
      </c>
      <c r="N15" s="58">
        <f t="shared" si="10"/>
        <v>0.99946741285727558</v>
      </c>
      <c r="O15" s="59">
        <f t="shared" si="11"/>
        <v>207.90109229642221</v>
      </c>
      <c r="P15" s="7"/>
      <c r="Q15" s="52" t="s">
        <v>60</v>
      </c>
      <c r="R15" s="53" t="s">
        <v>2</v>
      </c>
      <c r="S15" s="53" t="s">
        <v>3</v>
      </c>
      <c r="T15" s="54">
        <f t="shared" si="14"/>
        <v>619327.31426580227</v>
      </c>
      <c r="U15" s="55">
        <f t="shared" si="15"/>
        <v>0.83039856927801081</v>
      </c>
      <c r="V15" s="55">
        <f t="shared" si="16"/>
        <v>2.3474678439323035E-2</v>
      </c>
      <c r="W15" s="55">
        <f t="shared" si="17"/>
        <v>0.87048635812791386</v>
      </c>
      <c r="X15" s="56">
        <f t="shared" si="18"/>
        <v>-8.5117768365036484E-2</v>
      </c>
      <c r="Y15" s="57">
        <f t="shared" si="19"/>
        <v>2.7990606149607086E-3</v>
      </c>
      <c r="Z15" s="57">
        <f t="shared" si="20"/>
        <v>1.0013985523331661</v>
      </c>
      <c r="AA15" s="58">
        <f t="shared" si="21"/>
        <v>-8.5236810018577303E-2</v>
      </c>
      <c r="AB15" s="57">
        <f t="shared" si="13"/>
        <v>0.90894660015775164</v>
      </c>
      <c r="AC15" s="57">
        <f t="shared" si="22"/>
        <v>0.82872589437488076</v>
      </c>
      <c r="AD15" s="58">
        <f t="shared" si="23"/>
        <v>0.99527616754923187</v>
      </c>
      <c r="AE15" s="59">
        <f t="shared" si="24"/>
        <v>619.32731426580222</v>
      </c>
      <c r="AF15" s="21"/>
      <c r="AG15" s="21"/>
      <c r="AH15" s="21"/>
      <c r="AI15" s="21"/>
      <c r="AJ15" s="22"/>
      <c r="AK15" s="22"/>
      <c r="AL15" s="21"/>
    </row>
    <row r="16" spans="1:38" x14ac:dyDescent="0.25">
      <c r="A16" s="52" t="s">
        <v>168</v>
      </c>
      <c r="B16" s="53" t="s">
        <v>169</v>
      </c>
      <c r="C16" s="53" t="s">
        <v>170</v>
      </c>
      <c r="D16" s="54">
        <f t="shared" si="0"/>
        <v>183883.34404780166</v>
      </c>
      <c r="E16" s="55">
        <f t="shared" si="1"/>
        <v>0.8844940798162112</v>
      </c>
      <c r="F16" s="55">
        <f t="shared" si="2"/>
        <v>8.8871195884186391E-2</v>
      </c>
      <c r="G16" s="55">
        <f t="shared" si="3"/>
        <v>0.89753411339701406</v>
      </c>
      <c r="H16" s="56">
        <f t="shared" si="4"/>
        <v>-1.9721250920173128E-2</v>
      </c>
      <c r="I16" s="57">
        <f t="shared" si="5"/>
        <v>2.6203279406079622E-3</v>
      </c>
      <c r="J16" s="57">
        <f t="shared" si="6"/>
        <v>1.0013093068281189</v>
      </c>
      <c r="K16" s="58">
        <f t="shared" si="7"/>
        <v>-1.9747072088661957E-2</v>
      </c>
      <c r="L16" s="57">
        <f t="shared" si="8"/>
        <v>0.90894660015775164</v>
      </c>
      <c r="M16" s="57">
        <f t="shared" si="9"/>
        <v>0.88284718847885324</v>
      </c>
      <c r="N16" s="58">
        <f t="shared" si="10"/>
        <v>0.9995833480213665</v>
      </c>
      <c r="O16" s="59">
        <f t="shared" si="11"/>
        <v>183.88334404780164</v>
      </c>
      <c r="P16" s="7"/>
      <c r="Q16" s="52" t="s">
        <v>61</v>
      </c>
      <c r="R16" s="53" t="s">
        <v>4</v>
      </c>
      <c r="S16" s="53" t="s">
        <v>5</v>
      </c>
      <c r="T16" s="54">
        <f t="shared" si="14"/>
        <v>628430.19721990824</v>
      </c>
      <c r="U16" s="55">
        <f t="shared" si="15"/>
        <v>0.82199190004757183</v>
      </c>
      <c r="V16" s="55">
        <f t="shared" si="16"/>
        <v>4.1747306080340905E-2</v>
      </c>
      <c r="W16" s="55">
        <f t="shared" si="17"/>
        <v>0.86628302351269437</v>
      </c>
      <c r="X16" s="56">
        <f t="shared" si="18"/>
        <v>-6.684514072401862E-2</v>
      </c>
      <c r="Y16" s="57">
        <f t="shared" si="19"/>
        <v>2.8269996060653192E-3</v>
      </c>
      <c r="Z16" s="57">
        <f t="shared" si="20"/>
        <v>1.0014125022217695</v>
      </c>
      <c r="AA16" s="58">
        <f t="shared" si="21"/>
        <v>-6.6939559633805795E-2</v>
      </c>
      <c r="AB16" s="57">
        <f t="shared" si="13"/>
        <v>0.90894660015775164</v>
      </c>
      <c r="AC16" s="57">
        <f t="shared" si="22"/>
        <v>0.82031697085191058</v>
      </c>
      <c r="AD16" s="58">
        <f t="shared" si="23"/>
        <v>0.99513626322184057</v>
      </c>
      <c r="AE16" s="59">
        <f t="shared" si="24"/>
        <v>628.43019721990822</v>
      </c>
      <c r="AF16" s="21"/>
      <c r="AG16" s="21"/>
      <c r="AH16" s="21"/>
      <c r="AI16" s="21"/>
      <c r="AJ16" s="22"/>
      <c r="AK16" s="22"/>
      <c r="AL16" s="21"/>
    </row>
    <row r="17" spans="1:38" x14ac:dyDescent="0.25">
      <c r="A17" s="52" t="s">
        <v>171</v>
      </c>
      <c r="B17" s="53" t="s">
        <v>172</v>
      </c>
      <c r="C17" s="53" t="s">
        <v>173</v>
      </c>
      <c r="D17" s="54">
        <f t="shared" si="0"/>
        <v>149789.05283919367</v>
      </c>
      <c r="E17" s="55">
        <f t="shared" si="1"/>
        <v>0.88908914388576721</v>
      </c>
      <c r="F17" s="55">
        <f t="shared" si="2"/>
        <v>9.3327118427264016E-2</v>
      </c>
      <c r="G17" s="55">
        <f t="shared" si="3"/>
        <v>0.89983164543179206</v>
      </c>
      <c r="H17" s="56">
        <f t="shared" si="4"/>
        <v>-1.5265328377095502E-2</v>
      </c>
      <c r="I17" s="57">
        <f t="shared" si="5"/>
        <v>2.605239477936705E-3</v>
      </c>
      <c r="J17" s="57">
        <f t="shared" si="6"/>
        <v>1.0013017724332345</v>
      </c>
      <c r="K17" s="58">
        <f t="shared" si="7"/>
        <v>-1.5285200360761078E-2</v>
      </c>
      <c r="L17" s="57">
        <f t="shared" si="8"/>
        <v>0.90894660015775164</v>
      </c>
      <c r="M17" s="57">
        <f t="shared" si="9"/>
        <v>0.88744533675481008</v>
      </c>
      <c r="N17" s="58">
        <f t="shared" si="10"/>
        <v>0.99972352719189028</v>
      </c>
      <c r="O17" s="59">
        <f t="shared" si="11"/>
        <v>149.78905283919366</v>
      </c>
      <c r="P17" s="7"/>
      <c r="Q17" s="52" t="s">
        <v>334</v>
      </c>
      <c r="R17" s="53" t="s">
        <v>348</v>
      </c>
      <c r="S17" s="53" t="s">
        <v>349</v>
      </c>
      <c r="T17" s="54">
        <f>($H$2/Z17)*(ATAN(-AD17/SQRT(1-AD17^2))+2*ATAN(1))</f>
        <v>984342.42771831958</v>
      </c>
      <c r="U17" s="55">
        <f>+SIGN(VALUE(R17))*(VALUE(MID(R17,2,2))+VALUE(MID(R17,4,2))/60+VALUE(MID(R17,6,5))/3600)*$E$2</f>
        <v>0.76698493978888527</v>
      </c>
      <c r="V17" s="55">
        <f>+SIGN(VALUE(S17))*(VALUE(MID(S17,2,2))+VALUE(MID(S17,4,2))/60+VALUE(MID(S17,6,5))/3600)*$E$2</f>
        <v>2.3125612588924181E-2</v>
      </c>
      <c r="W17" s="55">
        <f>($E$3+U17)/2</f>
        <v>0.83877954338335103</v>
      </c>
      <c r="X17" s="56">
        <f>V17-$E$4</f>
        <v>-8.5466834215435342E-2</v>
      </c>
      <c r="Y17" s="57">
        <f>$F$2*COS(W17)^2</f>
        <v>3.0106677934157535E-3</v>
      </c>
      <c r="Z17" s="57">
        <f t="shared" si="20"/>
        <v>1.0015042025840011</v>
      </c>
      <c r="AA17" s="58">
        <f>Z17*X17</f>
        <v>-8.5595393648308593E-2</v>
      </c>
      <c r="AB17" s="57">
        <f t="shared" si="13"/>
        <v>0.90894660015775164</v>
      </c>
      <c r="AC17" s="57">
        <f>ATAN($G$2*TAN(U17))</f>
        <v>0.76530696325951464</v>
      </c>
      <c r="AD17" s="58">
        <f>SIN(AB17)*SIN(AC17)+COS(AB17)*COS(AC17)*COS(AA17)</f>
        <v>0.98807892252412766</v>
      </c>
      <c r="AE17" s="59">
        <f>SUM(T17/1000)</f>
        <v>984.34242771831953</v>
      </c>
      <c r="AF17" s="21"/>
      <c r="AG17" s="21"/>
      <c r="AH17" s="21"/>
      <c r="AI17" s="21"/>
      <c r="AJ17" s="22"/>
      <c r="AK17" s="22"/>
      <c r="AL17" s="21"/>
    </row>
    <row r="18" spans="1:38" x14ac:dyDescent="0.25">
      <c r="A18" s="52" t="s">
        <v>270</v>
      </c>
      <c r="B18" s="53" t="s">
        <v>329</v>
      </c>
      <c r="C18" s="53" t="s">
        <v>330</v>
      </c>
      <c r="D18" s="54">
        <f t="shared" si="0"/>
        <v>139993.05375229864</v>
      </c>
      <c r="E18" s="55">
        <f t="shared" si="1"/>
        <v>0.89084513903874596</v>
      </c>
      <c r="F18" s="55">
        <f t="shared" si="2"/>
        <v>9.3100225624504762E-2</v>
      </c>
      <c r="G18" s="55">
        <f t="shared" si="3"/>
        <v>0.90070964300828138</v>
      </c>
      <c r="H18" s="56">
        <f t="shared" si="4"/>
        <v>-1.5492221179854757E-2</v>
      </c>
      <c r="I18" s="57">
        <f t="shared" si="5"/>
        <v>2.5994776958455147E-3</v>
      </c>
      <c r="J18" s="57">
        <f t="shared" si="6"/>
        <v>1.0012988952834441</v>
      </c>
      <c r="K18" s="58">
        <f t="shared" si="7"/>
        <v>-1.5512343952875342E-2</v>
      </c>
      <c r="L18" s="57">
        <f t="shared" si="8"/>
        <v>0.90894660015775164</v>
      </c>
      <c r="M18" s="57">
        <f t="shared" si="9"/>
        <v>0.88920254724813996</v>
      </c>
      <c r="N18" s="58">
        <f t="shared" si="10"/>
        <v>0.99975850658940235</v>
      </c>
      <c r="O18" s="59">
        <f t="shared" si="11"/>
        <v>139.99305375229864</v>
      </c>
      <c r="P18" s="7"/>
      <c r="Q18" s="52" t="s">
        <v>101</v>
      </c>
      <c r="R18" s="53" t="s">
        <v>102</v>
      </c>
      <c r="S18" s="53" t="s">
        <v>103</v>
      </c>
      <c r="T18" s="54">
        <f t="shared" si="14"/>
        <v>410663.54346192029</v>
      </c>
      <c r="U18" s="55">
        <f t="shared" si="15"/>
        <v>0.86163996288870837</v>
      </c>
      <c r="V18" s="55">
        <f t="shared" si="16"/>
        <v>4.2455134054760806E-2</v>
      </c>
      <c r="W18" s="55">
        <f t="shared" si="17"/>
        <v>0.88610705493326258</v>
      </c>
      <c r="X18" s="56">
        <f t="shared" si="18"/>
        <v>-6.613731274959872E-2</v>
      </c>
      <c r="Y18" s="57">
        <f t="shared" si="19"/>
        <v>2.6956010528817499E-3</v>
      </c>
      <c r="Z18" s="57">
        <f t="shared" si="20"/>
        <v>1.0013468934654373</v>
      </c>
      <c r="AA18" s="58">
        <f t="shared" si="21"/>
        <v>-6.6226392663962741E-2</v>
      </c>
      <c r="AB18" s="57">
        <f t="shared" si="13"/>
        <v>0.90894660015775164</v>
      </c>
      <c r="AC18" s="57">
        <f t="shared" si="22"/>
        <v>0.85997980477134273</v>
      </c>
      <c r="AD18" s="58">
        <f t="shared" si="23"/>
        <v>0.99792234571299421</v>
      </c>
      <c r="AE18" s="59">
        <f t="shared" si="24"/>
        <v>410.66354346192031</v>
      </c>
      <c r="AF18" s="21"/>
      <c r="AG18" s="21"/>
      <c r="AH18" s="21"/>
      <c r="AI18" s="21"/>
      <c r="AJ18" s="22"/>
      <c r="AK18" s="22"/>
      <c r="AL18" s="21"/>
    </row>
    <row r="19" spans="1:38" x14ac:dyDescent="0.25">
      <c r="A19" s="52" t="s">
        <v>174</v>
      </c>
      <c r="B19" s="53" t="s">
        <v>175</v>
      </c>
      <c r="C19" s="53" t="s">
        <v>176</v>
      </c>
      <c r="D19" s="54">
        <f t="shared" si="0"/>
        <v>186835.44565750024</v>
      </c>
      <c r="E19" s="55">
        <f t="shared" si="1"/>
        <v>0.88302994249926059</v>
      </c>
      <c r="F19" s="55">
        <f t="shared" si="2"/>
        <v>9.2577596476268703E-2</v>
      </c>
      <c r="G19" s="55">
        <f t="shared" si="3"/>
        <v>0.89680204473853875</v>
      </c>
      <c r="H19" s="56">
        <f t="shared" si="4"/>
        <v>-1.6014850328090816E-2</v>
      </c>
      <c r="I19" s="57">
        <f t="shared" si="5"/>
        <v>2.6251389564918566E-3</v>
      </c>
      <c r="J19" s="57">
        <f t="shared" si="6"/>
        <v>1.0013117091877493</v>
      </c>
      <c r="K19" s="58">
        <f t="shared" si="7"/>
        <v>-1.6035857154406603E-2</v>
      </c>
      <c r="L19" s="57">
        <f t="shared" si="8"/>
        <v>0.90894660015775164</v>
      </c>
      <c r="M19" s="57">
        <f t="shared" si="9"/>
        <v>0.88138209767069797</v>
      </c>
      <c r="N19" s="58">
        <f t="shared" si="10"/>
        <v>0.99956986150171634</v>
      </c>
      <c r="O19" s="59">
        <f t="shared" si="11"/>
        <v>186.83544565750023</v>
      </c>
      <c r="P19" s="7"/>
      <c r="Q19" s="52" t="s">
        <v>62</v>
      </c>
      <c r="R19" s="53" t="s">
        <v>6</v>
      </c>
      <c r="S19" s="53" t="s">
        <v>7</v>
      </c>
      <c r="T19" s="54">
        <f t="shared" si="14"/>
        <v>855289.13775118033</v>
      </c>
      <c r="U19" s="55">
        <f t="shared" si="15"/>
        <v>0.7879579796336833</v>
      </c>
      <c r="V19" s="55">
        <f t="shared" si="16"/>
        <v>2.585511361357079E-2</v>
      </c>
      <c r="W19" s="55">
        <f t="shared" si="17"/>
        <v>0.84926606330575005</v>
      </c>
      <c r="X19" s="56">
        <f t="shared" si="18"/>
        <v>-8.2737333190788728E-2</v>
      </c>
      <c r="Y19" s="57">
        <f t="shared" si="19"/>
        <v>2.9404804474195472E-3</v>
      </c>
      <c r="Z19" s="57">
        <f t="shared" si="20"/>
        <v>1.0014691610066779</v>
      </c>
      <c r="AA19" s="58">
        <f t="shared" si="21"/>
        <v>-8.2858887654509161E-2</v>
      </c>
      <c r="AB19" s="57">
        <f t="shared" si="13"/>
        <v>0.90894660015775164</v>
      </c>
      <c r="AC19" s="57">
        <f t="shared" si="22"/>
        <v>0.78627876839617383</v>
      </c>
      <c r="AD19" s="58">
        <f t="shared" si="23"/>
        <v>0.99099610154368512</v>
      </c>
      <c r="AE19" s="59">
        <f t="shared" si="24"/>
        <v>855.28913775118031</v>
      </c>
      <c r="AF19" s="21"/>
      <c r="AG19" s="21"/>
      <c r="AH19" s="21"/>
      <c r="AI19" s="21"/>
      <c r="AJ19" s="22"/>
      <c r="AK19" s="22"/>
      <c r="AL19" s="21"/>
    </row>
    <row r="20" spans="1:38" x14ac:dyDescent="0.25">
      <c r="A20" s="52" t="s">
        <v>177</v>
      </c>
      <c r="B20" s="53" t="s">
        <v>178</v>
      </c>
      <c r="C20" s="53" t="s">
        <v>179</v>
      </c>
      <c r="D20" s="54">
        <f t="shared" si="0"/>
        <v>213032.88141084785</v>
      </c>
      <c r="E20" s="55">
        <f t="shared" si="1"/>
        <v>0.8814698120734501</v>
      </c>
      <c r="F20" s="55">
        <f t="shared" si="2"/>
        <v>8.236160258792885E-2</v>
      </c>
      <c r="G20" s="55">
        <f t="shared" si="3"/>
        <v>0.89602197952563345</v>
      </c>
      <c r="H20" s="56">
        <f t="shared" si="4"/>
        <v>-2.6230844216430668E-2</v>
      </c>
      <c r="I20" s="57">
        <f t="shared" si="5"/>
        <v>2.6302671529750106E-3</v>
      </c>
      <c r="J20" s="57">
        <f t="shared" si="6"/>
        <v>1.0013142699237711</v>
      </c>
      <c r="K20" s="58">
        <f t="shared" si="7"/>
        <v>-2.626531862605945E-2</v>
      </c>
      <c r="L20" s="57">
        <f t="shared" si="8"/>
        <v>0.90894660015775164</v>
      </c>
      <c r="M20" s="57">
        <f t="shared" si="9"/>
        <v>0.87982096680518906</v>
      </c>
      <c r="N20" s="58">
        <f t="shared" si="10"/>
        <v>0.99944078871104813</v>
      </c>
      <c r="O20" s="59">
        <f t="shared" si="11"/>
        <v>213.03288141084786</v>
      </c>
      <c r="P20" s="7"/>
      <c r="Q20" s="52" t="s">
        <v>83</v>
      </c>
      <c r="R20" s="53" t="s">
        <v>74</v>
      </c>
      <c r="S20" s="53" t="s">
        <v>75</v>
      </c>
      <c r="T20" s="54">
        <f t="shared" si="14"/>
        <v>957225.01099463506</v>
      </c>
      <c r="U20" s="55">
        <f t="shared" si="15"/>
        <v>0.77060164984996238</v>
      </c>
      <c r="V20" s="55">
        <f t="shared" si="16"/>
        <v>2.6630815503346023E-2</v>
      </c>
      <c r="W20" s="55">
        <f t="shared" si="17"/>
        <v>0.84058789841388959</v>
      </c>
      <c r="X20" s="56">
        <f t="shared" si="18"/>
        <v>-8.1961631301013499E-2</v>
      </c>
      <c r="Y20" s="57">
        <f t="shared" si="19"/>
        <v>2.9985521572949096E-3</v>
      </c>
      <c r="Z20" s="57">
        <f t="shared" si="20"/>
        <v>1.001498153846174</v>
      </c>
      <c r="AA20" s="58">
        <f t="shared" si="21"/>
        <v>-8.2084422434185803E-2</v>
      </c>
      <c r="AB20" s="57">
        <f t="shared" si="13"/>
        <v>0.90894660015775164</v>
      </c>
      <c r="AC20" s="57">
        <f t="shared" si="22"/>
        <v>0.7689232496652787</v>
      </c>
      <c r="AD20" s="58">
        <f t="shared" si="23"/>
        <v>0.98872561297012218</v>
      </c>
      <c r="AE20" s="59">
        <f t="shared" si="24"/>
        <v>957.22501099463511</v>
      </c>
      <c r="AF20" s="21"/>
      <c r="AG20" s="21"/>
      <c r="AH20" s="21"/>
      <c r="AI20" s="21"/>
      <c r="AJ20" s="22"/>
      <c r="AK20" s="22"/>
      <c r="AL20" s="21"/>
    </row>
    <row r="21" spans="1:38" x14ac:dyDescent="0.25">
      <c r="A21" s="52" t="s">
        <v>279</v>
      </c>
      <c r="B21" s="60" t="s">
        <v>280</v>
      </c>
      <c r="C21" s="60" t="s">
        <v>281</v>
      </c>
      <c r="D21" s="54">
        <f t="shared" si="0"/>
        <v>237466.66168286279</v>
      </c>
      <c r="E21" s="55">
        <f t="shared" si="1"/>
        <v>0.88116680352275667</v>
      </c>
      <c r="F21" s="55">
        <f t="shared" si="2"/>
        <v>7.2079674038958111E-2</v>
      </c>
      <c r="G21" s="55">
        <f t="shared" si="3"/>
        <v>0.89587047525028674</v>
      </c>
      <c r="H21" s="56">
        <f t="shared" si="4"/>
        <v>-3.6512772765401408E-2</v>
      </c>
      <c r="I21" s="57">
        <f t="shared" si="5"/>
        <v>2.6312633604845151E-3</v>
      </c>
      <c r="J21" s="57">
        <f t="shared" si="6"/>
        <v>1.0013147673736189</v>
      </c>
      <c r="K21" s="58">
        <f t="shared" si="7"/>
        <v>-3.6560778567753721E-2</v>
      </c>
      <c r="L21" s="57">
        <f t="shared" si="8"/>
        <v>0.90894660015775164</v>
      </c>
      <c r="M21" s="57">
        <f t="shared" si="9"/>
        <v>0.87951776581227004</v>
      </c>
      <c r="N21" s="58">
        <f t="shared" si="10"/>
        <v>0.99930517001206409</v>
      </c>
      <c r="O21" s="59">
        <f t="shared" si="11"/>
        <v>237.46666168286279</v>
      </c>
      <c r="P21" s="7"/>
      <c r="Q21" s="52" t="s">
        <v>271</v>
      </c>
      <c r="R21" s="53" t="s">
        <v>72</v>
      </c>
      <c r="S21" s="53" t="s">
        <v>73</v>
      </c>
      <c r="T21" s="54">
        <f t="shared" si="14"/>
        <v>381867.95835233072</v>
      </c>
      <c r="U21" s="55">
        <f t="shared" si="15"/>
        <v>0.8542514023885992</v>
      </c>
      <c r="V21" s="55">
        <f t="shared" si="16"/>
        <v>7.6493902605460309E-2</v>
      </c>
      <c r="W21" s="55">
        <f t="shared" si="17"/>
        <v>0.882412774683208</v>
      </c>
      <c r="X21" s="56">
        <f t="shared" si="18"/>
        <v>-3.2098544198899209E-2</v>
      </c>
      <c r="Y21" s="57">
        <f t="shared" si="19"/>
        <v>2.7200134900949064E-3</v>
      </c>
      <c r="Z21" s="57">
        <f t="shared" si="20"/>
        <v>1.0013590831914867</v>
      </c>
      <c r="AA21" s="58">
        <f t="shared" si="21"/>
        <v>-3.2142168790791126E-2</v>
      </c>
      <c r="AB21" s="57">
        <f t="shared" si="13"/>
        <v>0.90894660015775164</v>
      </c>
      <c r="AC21" s="57">
        <f t="shared" si="22"/>
        <v>0.85258769648303889</v>
      </c>
      <c r="AD21" s="58">
        <f t="shared" si="23"/>
        <v>0.99820337122169922</v>
      </c>
      <c r="AE21" s="59">
        <f t="shared" si="24"/>
        <v>381.86795835233073</v>
      </c>
      <c r="AF21" s="21"/>
      <c r="AG21" s="21"/>
      <c r="AH21" s="21"/>
      <c r="AI21" s="21"/>
      <c r="AJ21" s="22"/>
      <c r="AK21" s="22"/>
      <c r="AL21" s="21"/>
    </row>
    <row r="22" spans="1:38" x14ac:dyDescent="0.25">
      <c r="A22" s="52" t="s">
        <v>33</v>
      </c>
      <c r="B22" s="53" t="s">
        <v>34</v>
      </c>
      <c r="C22" s="53" t="s">
        <v>35</v>
      </c>
      <c r="D22" s="54">
        <f t="shared" si="0"/>
        <v>122657.87903522003</v>
      </c>
      <c r="E22" s="55">
        <f t="shared" si="1"/>
        <v>0.89438912704765661</v>
      </c>
      <c r="F22" s="55">
        <f t="shared" si="2"/>
        <v>9.1843588563068887E-2</v>
      </c>
      <c r="G22" s="55">
        <f t="shared" si="3"/>
        <v>0.90248163701273665</v>
      </c>
      <c r="H22" s="56">
        <f t="shared" si="4"/>
        <v>-1.6748858241290632E-2</v>
      </c>
      <c r="I22" s="57">
        <f t="shared" si="5"/>
        <v>2.5878563929866475E-3</v>
      </c>
      <c r="J22" s="57">
        <f t="shared" si="6"/>
        <v>1.0012930921528354</v>
      </c>
      <c r="K22" s="58">
        <f t="shared" si="7"/>
        <v>-1.6770516058451396E-2</v>
      </c>
      <c r="L22" s="57">
        <f t="shared" si="8"/>
        <v>0.90894660015775164</v>
      </c>
      <c r="M22" s="57">
        <f t="shared" si="9"/>
        <v>0.89274904983870473</v>
      </c>
      <c r="N22" s="58">
        <f t="shared" si="10"/>
        <v>0.99981461173521646</v>
      </c>
      <c r="O22" s="59">
        <f t="shared" si="11"/>
        <v>122.65787903522003</v>
      </c>
      <c r="P22" s="7"/>
      <c r="Q22" s="52" t="s">
        <v>267</v>
      </c>
      <c r="R22" s="53" t="s">
        <v>50</v>
      </c>
      <c r="S22" s="53" t="s">
        <v>51</v>
      </c>
      <c r="T22" s="54">
        <f t="shared" si="14"/>
        <v>289071.77163735521</v>
      </c>
      <c r="U22" s="55">
        <f t="shared" si="15"/>
        <v>0.86849038020278591</v>
      </c>
      <c r="V22" s="55">
        <f t="shared" si="16"/>
        <v>8.1812308687231772E-2</v>
      </c>
      <c r="W22" s="55">
        <f t="shared" si="17"/>
        <v>0.88953226359030135</v>
      </c>
      <c r="X22" s="56">
        <f t="shared" si="18"/>
        <v>-2.6780138117127747E-2</v>
      </c>
      <c r="Y22" s="57">
        <f t="shared" si="19"/>
        <v>2.6729995370145128E-3</v>
      </c>
      <c r="Z22" s="57">
        <f t="shared" si="20"/>
        <v>1.0013356078443503</v>
      </c>
      <c r="AA22" s="58">
        <f t="shared" si="21"/>
        <v>-2.6815905879669765E-2</v>
      </c>
      <c r="AB22" s="57">
        <f t="shared" si="13"/>
        <v>0.90894660015775164</v>
      </c>
      <c r="AC22" s="57">
        <f t="shared" si="22"/>
        <v>0.86683383560225524</v>
      </c>
      <c r="AD22" s="58">
        <f t="shared" si="23"/>
        <v>0.99897037645539277</v>
      </c>
      <c r="AE22" s="59">
        <f t="shared" si="24"/>
        <v>289.0717716373552</v>
      </c>
      <c r="AF22" s="21"/>
      <c r="AG22" s="21"/>
      <c r="AH22" s="21"/>
      <c r="AI22" s="21"/>
      <c r="AJ22" s="22"/>
      <c r="AK22" s="22"/>
      <c r="AL22" s="21"/>
    </row>
    <row r="23" spans="1:38" x14ac:dyDescent="0.25">
      <c r="A23" s="52" t="s">
        <v>36</v>
      </c>
      <c r="B23" s="53" t="s">
        <v>37</v>
      </c>
      <c r="C23" s="53" t="s">
        <v>38</v>
      </c>
      <c r="D23" s="54">
        <f t="shared" si="0"/>
        <v>123182.19615556388</v>
      </c>
      <c r="E23" s="55">
        <f t="shared" si="1"/>
        <v>0.8917982827358073</v>
      </c>
      <c r="F23" s="55">
        <f t="shared" si="2"/>
        <v>0.10125188285868027</v>
      </c>
      <c r="G23" s="55">
        <f t="shared" si="3"/>
        <v>0.90118621485681205</v>
      </c>
      <c r="H23" s="56">
        <f t="shared" si="4"/>
        <v>-7.3405639456792515E-3</v>
      </c>
      <c r="I23" s="57">
        <f t="shared" si="5"/>
        <v>2.5963512282493818E-3</v>
      </c>
      <c r="J23" s="57">
        <f t="shared" si="6"/>
        <v>1.0012973340762721</v>
      </c>
      <c r="K23" s="58">
        <f t="shared" si="7"/>
        <v>-7.3500871094250358E-3</v>
      </c>
      <c r="L23" s="57">
        <f t="shared" si="8"/>
        <v>0.90894660015775164</v>
      </c>
      <c r="M23" s="57">
        <f t="shared" si="9"/>
        <v>0.89015635911751911</v>
      </c>
      <c r="N23" s="58">
        <f t="shared" si="10"/>
        <v>0.99981302188033727</v>
      </c>
      <c r="O23" s="59">
        <f t="shared" si="11"/>
        <v>123.18219615556389</v>
      </c>
      <c r="P23" s="7"/>
      <c r="Q23" s="52" t="s">
        <v>268</v>
      </c>
      <c r="R23" s="53" t="s">
        <v>104</v>
      </c>
      <c r="S23" s="53" t="s">
        <v>105</v>
      </c>
      <c r="T23" s="54">
        <f t="shared" si="14"/>
        <v>572717.56025526719</v>
      </c>
      <c r="U23" s="55">
        <f t="shared" si="15"/>
        <v>0.83915915249565998</v>
      </c>
      <c r="V23" s="55">
        <f t="shared" si="16"/>
        <v>2.3629818817278086E-2</v>
      </c>
      <c r="W23" s="55">
        <f t="shared" si="17"/>
        <v>0.87486664973673833</v>
      </c>
      <c r="X23" s="56">
        <f t="shared" si="18"/>
        <v>-8.4962627987081429E-2</v>
      </c>
      <c r="Y23" s="57">
        <f t="shared" si="19"/>
        <v>2.7699883584192818E-3</v>
      </c>
      <c r="Z23" s="57">
        <f t="shared" si="20"/>
        <v>1.0013840364008302</v>
      </c>
      <c r="AA23" s="58">
        <f t="shared" si="21"/>
        <v>-8.5080219356925738E-2</v>
      </c>
      <c r="AB23" s="57">
        <f t="shared" si="13"/>
        <v>0.90894660015775164</v>
      </c>
      <c r="AC23" s="57">
        <f t="shared" si="22"/>
        <v>0.83748933011510751</v>
      </c>
      <c r="AD23" s="58">
        <f t="shared" si="23"/>
        <v>0.99596008704152905</v>
      </c>
      <c r="AE23" s="59">
        <f t="shared" si="24"/>
        <v>572.71756025526724</v>
      </c>
      <c r="AF23" s="21"/>
      <c r="AG23" s="21"/>
      <c r="AH23" s="21"/>
      <c r="AI23" s="21"/>
      <c r="AJ23" s="22"/>
      <c r="AK23" s="22"/>
      <c r="AL23" s="21"/>
    </row>
    <row r="24" spans="1:38" x14ac:dyDescent="0.25">
      <c r="A24" s="52" t="s">
        <v>180</v>
      </c>
      <c r="B24" s="53" t="s">
        <v>181</v>
      </c>
      <c r="C24" s="53" t="s">
        <v>182</v>
      </c>
      <c r="D24" s="54">
        <f t="shared" si="0"/>
        <v>223546.99102108661</v>
      </c>
      <c r="E24" s="55">
        <f t="shared" si="1"/>
        <v>0.87688202020911077</v>
      </c>
      <c r="F24" s="55">
        <f t="shared" si="2"/>
        <v>9.3091983791925903E-2</v>
      </c>
      <c r="G24" s="55">
        <f t="shared" si="3"/>
        <v>0.89372808359346378</v>
      </c>
      <c r="H24" s="56">
        <f t="shared" si="4"/>
        <v>-1.5500463012433616E-2</v>
      </c>
      <c r="I24" s="57">
        <f t="shared" si="5"/>
        <v>2.6453577471896219E-3</v>
      </c>
      <c r="J24" s="57">
        <f t="shared" si="6"/>
        <v>1.0013218052889838</v>
      </c>
      <c r="K24" s="58">
        <f t="shared" si="7"/>
        <v>-1.552095160642515E-2</v>
      </c>
      <c r="L24" s="57">
        <f t="shared" si="8"/>
        <v>0.90894660015775164</v>
      </c>
      <c r="M24" s="57">
        <f t="shared" si="9"/>
        <v>0.87523032613779028</v>
      </c>
      <c r="N24" s="58">
        <f t="shared" si="10"/>
        <v>0.99938422401800786</v>
      </c>
      <c r="O24" s="59">
        <f t="shared" si="11"/>
        <v>223.5469910210866</v>
      </c>
      <c r="P24" s="7"/>
      <c r="Q24" s="52" t="s">
        <v>269</v>
      </c>
      <c r="R24" s="53" t="s">
        <v>8</v>
      </c>
      <c r="S24" s="53" t="s">
        <v>9</v>
      </c>
      <c r="T24" s="54">
        <f t="shared" si="14"/>
        <v>679087.25988799636</v>
      </c>
      <c r="U24" s="55">
        <f t="shared" si="15"/>
        <v>0.81719224460458761</v>
      </c>
      <c r="V24" s="55">
        <f t="shared" si="16"/>
        <v>2.9602723368547391E-2</v>
      </c>
      <c r="W24" s="55">
        <f t="shared" si="17"/>
        <v>0.86388319579120221</v>
      </c>
      <c r="X24" s="56">
        <f t="shared" si="18"/>
        <v>-7.898972343581212E-2</v>
      </c>
      <c r="Y24" s="57">
        <f t="shared" si="19"/>
        <v>2.8429682611037415E-3</v>
      </c>
      <c r="Z24" s="57">
        <f t="shared" si="20"/>
        <v>1.001420475255576</v>
      </c>
      <c r="AA24" s="58">
        <f t="shared" si="21"/>
        <v>-7.9101926383397483E-2</v>
      </c>
      <c r="AB24" s="57">
        <f t="shared" si="13"/>
        <v>0.90894660015775164</v>
      </c>
      <c r="AC24" s="57">
        <f t="shared" si="22"/>
        <v>0.81551624072841156</v>
      </c>
      <c r="AD24" s="58">
        <f t="shared" si="23"/>
        <v>0.99432122130279743</v>
      </c>
      <c r="AE24" s="59">
        <f t="shared" si="24"/>
        <v>679.08725988799631</v>
      </c>
      <c r="AF24" s="21"/>
      <c r="AG24" s="21"/>
      <c r="AH24" s="21"/>
      <c r="AI24" s="21"/>
      <c r="AJ24" s="22"/>
      <c r="AK24" s="22"/>
      <c r="AL24" s="21"/>
    </row>
    <row r="25" spans="1:38" x14ac:dyDescent="0.25">
      <c r="A25" s="52" t="s">
        <v>249</v>
      </c>
      <c r="B25" s="60" t="s">
        <v>250</v>
      </c>
      <c r="C25" s="60" t="s">
        <v>251</v>
      </c>
      <c r="D25" s="54">
        <f t="shared" si="0"/>
        <v>234127.88561517952</v>
      </c>
      <c r="E25" s="55">
        <f t="shared" si="1"/>
        <v>0.87802666531021023</v>
      </c>
      <c r="F25" s="55">
        <f t="shared" si="2"/>
        <v>8.146809097364402E-2</v>
      </c>
      <c r="G25" s="55">
        <f t="shared" si="3"/>
        <v>0.89430040614401352</v>
      </c>
      <c r="H25" s="56">
        <f t="shared" si="4"/>
        <v>-2.7124355830715499E-2</v>
      </c>
      <c r="I25" s="57">
        <f t="shared" si="5"/>
        <v>2.6415912335690139E-3</v>
      </c>
      <c r="J25" s="57">
        <f t="shared" si="6"/>
        <v>1.0013199245164199</v>
      </c>
      <c r="K25" s="58">
        <f t="shared" si="7"/>
        <v>-2.7160157932968557E-2</v>
      </c>
      <c r="L25" s="57">
        <f t="shared" si="8"/>
        <v>0.90894660015775164</v>
      </c>
      <c r="M25" s="57">
        <f t="shared" si="9"/>
        <v>0.87637566898759423</v>
      </c>
      <c r="N25" s="58">
        <f t="shared" si="10"/>
        <v>0.99932456210384801</v>
      </c>
      <c r="O25" s="59">
        <f t="shared" si="11"/>
        <v>234.12788561517951</v>
      </c>
      <c r="P25" s="1"/>
      <c r="Q25" s="52" t="s">
        <v>276</v>
      </c>
      <c r="R25" s="53" t="s">
        <v>277</v>
      </c>
      <c r="S25" s="53" t="s">
        <v>278</v>
      </c>
      <c r="T25" s="54">
        <f t="shared" si="14"/>
        <v>507430.28673803888</v>
      </c>
      <c r="U25" s="55">
        <f t="shared" si="15"/>
        <v>0.84200500880377271</v>
      </c>
      <c r="V25" s="55">
        <f t="shared" si="16"/>
        <v>4.5465827014450941E-2</v>
      </c>
      <c r="W25" s="55">
        <f t="shared" si="17"/>
        <v>0.87628957789079476</v>
      </c>
      <c r="X25" s="56">
        <f t="shared" si="18"/>
        <v>-6.3126619789908578E-2</v>
      </c>
      <c r="Y25" s="57">
        <f t="shared" si="19"/>
        <v>2.7605540965275192E-3</v>
      </c>
      <c r="Z25" s="57">
        <f t="shared" si="20"/>
        <v>1.0013793257784622</v>
      </c>
      <c r="AA25" s="58">
        <f t="shared" si="21"/>
        <v>-6.3213691963891983E-2</v>
      </c>
      <c r="AB25" s="57">
        <f t="shared" si="13"/>
        <v>0.90894660015775164</v>
      </c>
      <c r="AC25" s="57">
        <f t="shared" si="22"/>
        <v>0.84033622346896608</v>
      </c>
      <c r="AD25" s="58">
        <f t="shared" si="23"/>
        <v>0.99682822322377507</v>
      </c>
      <c r="AE25" s="59">
        <f t="shared" si="24"/>
        <v>507.43028673803889</v>
      </c>
    </row>
    <row r="26" spans="1:38" x14ac:dyDescent="0.25">
      <c r="A26" s="52" t="s">
        <v>230</v>
      </c>
      <c r="B26" s="53" t="s">
        <v>183</v>
      </c>
      <c r="C26" s="53" t="s">
        <v>184</v>
      </c>
      <c r="D26" s="54">
        <f t="shared" si="0"/>
        <v>260893.87254902083</v>
      </c>
      <c r="E26" s="55">
        <f t="shared" si="1"/>
        <v>0.88624862052814657</v>
      </c>
      <c r="F26" s="55">
        <f t="shared" si="2"/>
        <v>5.587574637523459E-2</v>
      </c>
      <c r="G26" s="55">
        <f t="shared" si="3"/>
        <v>0.89841138375298168</v>
      </c>
      <c r="H26" s="56">
        <f t="shared" si="4"/>
        <v>-5.2716700429124928E-2</v>
      </c>
      <c r="I26" s="57">
        <f t="shared" si="5"/>
        <v>2.6145648038045153E-3</v>
      </c>
      <c r="J26" s="57">
        <f t="shared" si="6"/>
        <v>1.0013064290235054</v>
      </c>
      <c r="K26" s="58">
        <f t="shared" si="7"/>
        <v>-5.278557105658898E-2</v>
      </c>
      <c r="L26" s="57">
        <f t="shared" si="8"/>
        <v>0.90894660015775164</v>
      </c>
      <c r="M26" s="57">
        <f t="shared" si="9"/>
        <v>0.88460289042019957</v>
      </c>
      <c r="N26" s="58">
        <f t="shared" si="10"/>
        <v>0.99916134493962527</v>
      </c>
      <c r="O26" s="59">
        <f t="shared" si="11"/>
        <v>260.89387254902084</v>
      </c>
      <c r="P26" s="1"/>
      <c r="Q26" s="52" t="s">
        <v>106</v>
      </c>
      <c r="R26" s="53" t="s">
        <v>107</v>
      </c>
      <c r="S26" s="53" t="s">
        <v>108</v>
      </c>
      <c r="T26" s="54">
        <f t="shared" si="14"/>
        <v>419138.75833656266</v>
      </c>
      <c r="U26" s="55">
        <f t="shared" si="15"/>
        <v>0.85956011219674855</v>
      </c>
      <c r="V26" s="55">
        <f t="shared" si="16"/>
        <v>4.3192050850047285E-2</v>
      </c>
      <c r="W26" s="55">
        <f t="shared" si="17"/>
        <v>0.88506712958728273</v>
      </c>
      <c r="X26" s="56">
        <f t="shared" si="18"/>
        <v>-6.540039595431224E-2</v>
      </c>
      <c r="Y26" s="57">
        <f t="shared" si="19"/>
        <v>2.7024693936561653E-3</v>
      </c>
      <c r="Z26" s="57">
        <f t="shared" si="20"/>
        <v>1.0013503230107115</v>
      </c>
      <c r="AA26" s="58">
        <f t="shared" si="21"/>
        <v>-6.5488707613878996E-2</v>
      </c>
      <c r="AB26" s="57">
        <f t="shared" si="13"/>
        <v>0.90894660015775164</v>
      </c>
      <c r="AC26" s="57">
        <f t="shared" si="22"/>
        <v>0.85789891866935286</v>
      </c>
      <c r="AD26" s="58">
        <f t="shared" si="23"/>
        <v>0.99783572058449055</v>
      </c>
      <c r="AE26" s="59">
        <f t="shared" si="24"/>
        <v>419.13875833656266</v>
      </c>
    </row>
    <row r="27" spans="1:38" x14ac:dyDescent="0.25">
      <c r="A27" s="52" t="s">
        <v>255</v>
      </c>
      <c r="B27" s="60" t="s">
        <v>256</v>
      </c>
      <c r="C27" s="60" t="s">
        <v>257</v>
      </c>
      <c r="D27" s="54">
        <f t="shared" si="0"/>
        <v>248343.30542978112</v>
      </c>
      <c r="E27" s="55">
        <f t="shared" si="1"/>
        <v>0.88072416863190373</v>
      </c>
      <c r="F27" s="55">
        <f t="shared" si="2"/>
        <v>6.8630224697863881E-2</v>
      </c>
      <c r="G27" s="55">
        <f t="shared" si="3"/>
        <v>0.89564915780486021</v>
      </c>
      <c r="H27" s="56">
        <f t="shared" si="4"/>
        <v>-3.9962222106495637E-2</v>
      </c>
      <c r="I27" s="57">
        <f t="shared" si="5"/>
        <v>2.6327187422568242E-3</v>
      </c>
      <c r="J27" s="57">
        <f t="shared" si="6"/>
        <v>1.0013154941087534</v>
      </c>
      <c r="K27" s="58">
        <f t="shared" si="7"/>
        <v>-4.0014792174249428E-2</v>
      </c>
      <c r="L27" s="57">
        <f t="shared" si="8"/>
        <v>0.90894660015775164</v>
      </c>
      <c r="M27" s="57">
        <f t="shared" si="9"/>
        <v>0.87907485089139192</v>
      </c>
      <c r="N27" s="58">
        <f t="shared" si="10"/>
        <v>0.99924006912214003</v>
      </c>
      <c r="O27" s="59">
        <f t="shared" si="11"/>
        <v>248.34330542978111</v>
      </c>
      <c r="P27" s="1"/>
      <c r="Q27" s="52" t="s">
        <v>109</v>
      </c>
      <c r="R27" s="53" t="s">
        <v>332</v>
      </c>
      <c r="S27" s="53" t="s">
        <v>333</v>
      </c>
      <c r="T27" s="54">
        <f t="shared" si="14"/>
        <v>1080712.1694567732</v>
      </c>
      <c r="U27" s="55">
        <f t="shared" si="15"/>
        <v>0.76377547321994044</v>
      </c>
      <c r="V27" s="55">
        <f t="shared" si="16"/>
        <v>-1.8578060260116869E-2</v>
      </c>
      <c r="W27" s="55">
        <f t="shared" si="17"/>
        <v>0.83717481009887862</v>
      </c>
      <c r="X27" s="56">
        <f t="shared" si="18"/>
        <v>-0.12717050706447638</v>
      </c>
      <c r="Y27" s="57">
        <f t="shared" si="19"/>
        <v>3.021423140829412E-3</v>
      </c>
      <c r="Z27" s="57">
        <f t="shared" si="20"/>
        <v>1.0015095721663521</v>
      </c>
      <c r="AA27" s="58">
        <f t="shared" si="21"/>
        <v>-0.12736248012232179</v>
      </c>
      <c r="AB27" s="57">
        <f t="shared" si="13"/>
        <v>0.90894660015775164</v>
      </c>
      <c r="AC27" s="57">
        <f t="shared" si="22"/>
        <v>0.76209794615197501</v>
      </c>
      <c r="AD27" s="58">
        <f t="shared" si="23"/>
        <v>0.98563617276261306</v>
      </c>
      <c r="AE27" s="59">
        <f t="shared" si="24"/>
        <v>1080.7121694567732</v>
      </c>
    </row>
    <row r="28" spans="1:38" x14ac:dyDescent="0.25">
      <c r="A28" s="52" t="s">
        <v>40</v>
      </c>
      <c r="B28" s="53" t="s">
        <v>41</v>
      </c>
      <c r="C28" s="53" t="s">
        <v>42</v>
      </c>
      <c r="D28" s="54">
        <f t="shared" si="0"/>
        <v>219271.50833469391</v>
      </c>
      <c r="E28" s="55">
        <f t="shared" si="1"/>
        <v>0.88280547376490692</v>
      </c>
      <c r="F28" s="55">
        <f t="shared" si="2"/>
        <v>7.6146776009785894E-2</v>
      </c>
      <c r="G28" s="55">
        <f t="shared" si="3"/>
        <v>0.89668981037136186</v>
      </c>
      <c r="H28" s="56">
        <f t="shared" si="4"/>
        <v>-3.2445670794573625E-2</v>
      </c>
      <c r="I28" s="57">
        <f t="shared" si="5"/>
        <v>2.6258766807660673E-3</v>
      </c>
      <c r="J28" s="57">
        <f t="shared" si="6"/>
        <v>1.0013120775666127</v>
      </c>
      <c r="K28" s="58">
        <f t="shared" si="7"/>
        <v>-3.2488242031356883E-2</v>
      </c>
      <c r="L28" s="57">
        <f t="shared" si="8"/>
        <v>0.90894660015775164</v>
      </c>
      <c r="M28" s="57">
        <f t="shared" si="9"/>
        <v>0.88115748400561811</v>
      </c>
      <c r="N28" s="58">
        <f t="shared" si="10"/>
        <v>0.99940756221733129</v>
      </c>
      <c r="O28" s="59">
        <f t="shared" si="11"/>
        <v>219.27150833469392</v>
      </c>
      <c r="P28" s="1"/>
      <c r="Q28" s="52" t="s">
        <v>300</v>
      </c>
      <c r="R28" s="53" t="s">
        <v>301</v>
      </c>
      <c r="S28" s="53" t="s">
        <v>302</v>
      </c>
      <c r="T28" s="54">
        <f t="shared" si="14"/>
        <v>323387.6843526481</v>
      </c>
      <c r="U28" s="55">
        <f t="shared" si="15"/>
        <v>0.86610994502853811</v>
      </c>
      <c r="V28" s="55">
        <f t="shared" si="16"/>
        <v>6.9934373500048497E-2</v>
      </c>
      <c r="W28" s="55">
        <f t="shared" si="17"/>
        <v>0.88834204600317745</v>
      </c>
      <c r="X28" s="56">
        <f t="shared" si="18"/>
        <v>-3.8658073304311022E-2</v>
      </c>
      <c r="Y28" s="57">
        <f t="shared" si="19"/>
        <v>2.6808496309721356E-3</v>
      </c>
      <c r="Z28" s="57">
        <f t="shared" si="20"/>
        <v>1.0013395276483257</v>
      </c>
      <c r="AA28" s="58">
        <f t="shared" si="21"/>
        <v>-3.870985686233315E-2</v>
      </c>
      <c r="AB28" s="57">
        <f t="shared" si="13"/>
        <v>0.90894660015775164</v>
      </c>
      <c r="AC28" s="57">
        <f t="shared" si="22"/>
        <v>0.86445210945942741</v>
      </c>
      <c r="AD28" s="58">
        <f t="shared" si="23"/>
        <v>0.99871145763794966</v>
      </c>
      <c r="AE28" s="59">
        <f t="shared" si="24"/>
        <v>323.38768435264808</v>
      </c>
    </row>
    <row r="29" spans="1:38" x14ac:dyDescent="0.25">
      <c r="A29" s="52" t="s">
        <v>266</v>
      </c>
      <c r="B29" s="53" t="s">
        <v>185</v>
      </c>
      <c r="C29" s="53" t="s">
        <v>272</v>
      </c>
      <c r="D29" s="54">
        <f t="shared" si="0"/>
        <v>263416.72424900427</v>
      </c>
      <c r="E29" s="55">
        <f t="shared" si="1"/>
        <v>0.87984471661437091</v>
      </c>
      <c r="F29" s="55">
        <f t="shared" si="2"/>
        <v>6.4514156545244047E-2</v>
      </c>
      <c r="G29" s="55">
        <f t="shared" si="3"/>
        <v>0.89520943179609391</v>
      </c>
      <c r="H29" s="56">
        <f t="shared" si="4"/>
        <v>-4.4078290259115471E-2</v>
      </c>
      <c r="I29" s="57">
        <f t="shared" si="5"/>
        <v>2.6356108052140617E-3</v>
      </c>
      <c r="J29" s="57">
        <f t="shared" si="6"/>
        <v>1.0013169382394438</v>
      </c>
      <c r="K29" s="58">
        <f t="shared" si="7"/>
        <v>-4.4136338645087002E-2</v>
      </c>
      <c r="L29" s="57">
        <f t="shared" si="8"/>
        <v>0.90894660015775164</v>
      </c>
      <c r="M29" s="57">
        <f t="shared" si="9"/>
        <v>0.8781948463335848</v>
      </c>
      <c r="N29" s="58">
        <f t="shared" si="10"/>
        <v>0.99914503125634169</v>
      </c>
      <c r="O29" s="59">
        <f t="shared" si="11"/>
        <v>263.41672424900429</v>
      </c>
      <c r="P29" s="1"/>
      <c r="Q29" s="52" t="s">
        <v>63</v>
      </c>
      <c r="R29" s="53" t="s">
        <v>52</v>
      </c>
      <c r="S29" s="53" t="s">
        <v>10</v>
      </c>
      <c r="T29" s="54">
        <f t="shared" ref="T29:T34" si="25">($H$2/Z29)*(ATAN(-AD29/SQRT(1-AD29^2))+2*ATAN(1))</f>
        <v>323702.34212013107</v>
      </c>
      <c r="U29" s="55">
        <f t="shared" ref="U29:V34" si="26">+SIGN(VALUE(R29))*(VALUE(MID(R29,2,2))+VALUE(MID(R29,4,2))/60+VALUE(MID(R29,6,5))/3600)*$E$2</f>
        <v>0.87281976637509395</v>
      </c>
      <c r="V29" s="55">
        <f t="shared" si="26"/>
        <v>5.463850186104309E-2</v>
      </c>
      <c r="W29" s="55">
        <f t="shared" ref="W29:W34" si="27">($E$3+U29)/2</f>
        <v>0.89169695667645543</v>
      </c>
      <c r="X29" s="56">
        <f t="shared" ref="X29:X34" si="28">V29-$E$4</f>
        <v>-5.3953944943316429E-2</v>
      </c>
      <c r="Y29" s="57">
        <f t="shared" ref="Y29:Y34" si="29">$F$2*COS(W29)^2</f>
        <v>2.6587324297222279E-3</v>
      </c>
      <c r="Z29" s="57">
        <f t="shared" ref="Z29:Z41" si="30">SQRT(1+Y29)</f>
        <v>1.0013284837802838</v>
      </c>
      <c r="AA29" s="58">
        <f t="shared" ref="AA29:AA72" si="31">Z29*X29</f>
        <v>-5.4025621884055949E-2</v>
      </c>
      <c r="AB29" s="57">
        <f t="shared" si="13"/>
        <v>0.90894660015775164</v>
      </c>
      <c r="AC29" s="57">
        <f t="shared" ref="AC29:AC34" si="32">ATAN($G$2*TAN(U29))</f>
        <v>0.8711656660094329</v>
      </c>
      <c r="AD29" s="58">
        <f t="shared" ref="AD29:AD72" si="33">SIN(AB29)*SIN(AC29)+COS(AB29)*COS(AC29)*COS(AA29)</f>
        <v>0.99870897791415092</v>
      </c>
      <c r="AE29" s="59">
        <f t="shared" ref="AE29:AE34" si="34">SUM(T29/1000)</f>
        <v>323.70234212013105</v>
      </c>
    </row>
    <row r="30" spans="1:38" x14ac:dyDescent="0.25">
      <c r="A30" s="52" t="s">
        <v>186</v>
      </c>
      <c r="B30" s="53" t="s">
        <v>187</v>
      </c>
      <c r="C30" s="53" t="s">
        <v>188</v>
      </c>
      <c r="D30" s="54">
        <f t="shared" si="0"/>
        <v>149985.59090779285</v>
      </c>
      <c r="E30" s="55">
        <f t="shared" si="1"/>
        <v>0.89552359106145285</v>
      </c>
      <c r="F30" s="55">
        <f t="shared" si="2"/>
        <v>7.9460962333850596E-2</v>
      </c>
      <c r="G30" s="55">
        <f t="shared" si="3"/>
        <v>0.90304886901963477</v>
      </c>
      <c r="H30" s="56">
        <f t="shared" si="4"/>
        <v>-2.9131484470508923E-2</v>
      </c>
      <c r="I30" s="57">
        <f t="shared" si="5"/>
        <v>2.5841383722182152E-3</v>
      </c>
      <c r="J30" s="57">
        <f t="shared" si="6"/>
        <v>1.0012912355414973</v>
      </c>
      <c r="K30" s="58">
        <f t="shared" si="7"/>
        <v>-2.9169100078633822E-2</v>
      </c>
      <c r="L30" s="57">
        <f t="shared" si="8"/>
        <v>0.90894660015775164</v>
      </c>
      <c r="M30" s="57">
        <f t="shared" si="9"/>
        <v>0.8938843362281732</v>
      </c>
      <c r="N30" s="58">
        <f t="shared" si="10"/>
        <v>0.99972280706379035</v>
      </c>
      <c r="O30" s="59">
        <f t="shared" si="11"/>
        <v>149.98559090779284</v>
      </c>
      <c r="P30" s="1"/>
      <c r="Q30" s="52" t="s">
        <v>110</v>
      </c>
      <c r="R30" s="53" t="s">
        <v>111</v>
      </c>
      <c r="S30" s="53" t="s">
        <v>112</v>
      </c>
      <c r="T30" s="54">
        <f t="shared" si="25"/>
        <v>505981.29030690639</v>
      </c>
      <c r="U30" s="55">
        <f t="shared" si="26"/>
        <v>0.84536961575067282</v>
      </c>
      <c r="V30" s="55">
        <f t="shared" si="26"/>
        <v>3.7800922716109395E-2</v>
      </c>
      <c r="W30" s="55">
        <f t="shared" si="27"/>
        <v>0.87797188136424476</v>
      </c>
      <c r="X30" s="56">
        <f t="shared" si="28"/>
        <v>-7.0791524088250124E-2</v>
      </c>
      <c r="Y30" s="57">
        <f t="shared" si="29"/>
        <v>2.7494065017934118E-3</v>
      </c>
      <c r="Z30" s="57">
        <f t="shared" si="30"/>
        <v>1.0013737596431183</v>
      </c>
      <c r="AA30" s="58">
        <f t="shared" si="31"/>
        <v>-7.0888774627117401E-2</v>
      </c>
      <c r="AB30" s="57">
        <f t="shared" si="13"/>
        <v>0.90894660015775164</v>
      </c>
      <c r="AC30" s="57">
        <f t="shared" si="32"/>
        <v>0.84370212627468266</v>
      </c>
      <c r="AD30" s="58">
        <f t="shared" si="33"/>
        <v>0.99684633727052496</v>
      </c>
      <c r="AE30" s="59">
        <f t="shared" si="34"/>
        <v>505.98129030690637</v>
      </c>
    </row>
    <row r="31" spans="1:38" x14ac:dyDescent="0.25">
      <c r="A31" s="52" t="s">
        <v>309</v>
      </c>
      <c r="B31" s="60" t="s">
        <v>310</v>
      </c>
      <c r="C31" s="60" t="s">
        <v>311</v>
      </c>
      <c r="D31" s="54">
        <f t="shared" si="0"/>
        <v>239076.20341383383</v>
      </c>
      <c r="E31" s="55">
        <f t="shared" si="1"/>
        <v>0.88100342131222276</v>
      </c>
      <c r="F31" s="55">
        <f t="shared" si="2"/>
        <v>7.1762121077831392E-2</v>
      </c>
      <c r="G31" s="55">
        <f t="shared" si="3"/>
        <v>0.89578878414501983</v>
      </c>
      <c r="H31" s="56">
        <f t="shared" si="4"/>
        <v>-3.6830325726528126E-2</v>
      </c>
      <c r="I31" s="57">
        <f t="shared" si="5"/>
        <v>2.6318005437157314E-3</v>
      </c>
      <c r="J31" s="57">
        <f t="shared" si="6"/>
        <v>1.0013150356125269</v>
      </c>
      <c r="K31" s="58">
        <f t="shared" si="7"/>
        <v>-3.6878758916479473E-2</v>
      </c>
      <c r="L31" s="57">
        <f t="shared" si="8"/>
        <v>0.90894660015775164</v>
      </c>
      <c r="M31" s="57">
        <f t="shared" si="9"/>
        <v>0.87935428008843619</v>
      </c>
      <c r="N31" s="58">
        <f t="shared" si="10"/>
        <v>0.99929571975060894</v>
      </c>
      <c r="O31" s="59">
        <f t="shared" si="11"/>
        <v>239.07620341383384</v>
      </c>
      <c r="P31" s="1"/>
      <c r="Q31" s="52" t="s">
        <v>325</v>
      </c>
      <c r="R31" s="53" t="s">
        <v>357</v>
      </c>
      <c r="S31" s="53" t="s">
        <v>358</v>
      </c>
      <c r="T31" s="54">
        <f t="shared" si="25"/>
        <v>283702.57369684416</v>
      </c>
      <c r="U31" s="55">
        <f t="shared" si="26"/>
        <v>0.87387666019991284</v>
      </c>
      <c r="V31" s="55">
        <f t="shared" si="26"/>
        <v>6.8561381155146331E-2</v>
      </c>
      <c r="W31" s="55">
        <f t="shared" si="27"/>
        <v>0.89222540358886482</v>
      </c>
      <c r="X31" s="56">
        <f t="shared" si="28"/>
        <v>-4.0031065649213188E-2</v>
      </c>
      <c r="Y31" s="57">
        <f t="shared" si="29"/>
        <v>2.6552515436494353E-3</v>
      </c>
      <c r="Z31" s="57">
        <f t="shared" si="30"/>
        <v>1.0013267456448218</v>
      </c>
      <c r="AA31" s="58">
        <f t="shared" si="31"/>
        <v>-4.0084176691220857E-2</v>
      </c>
      <c r="AB31" s="57">
        <f t="shared" si="13"/>
        <v>0.90894660015775164</v>
      </c>
      <c r="AC31" s="57">
        <f t="shared" si="32"/>
        <v>0.87222317537911753</v>
      </c>
      <c r="AD31" s="58">
        <f t="shared" si="33"/>
        <v>0.99900828083650062</v>
      </c>
      <c r="AE31" s="59">
        <f t="shared" si="34"/>
        <v>283.70257369684418</v>
      </c>
    </row>
    <row r="32" spans="1:38" x14ac:dyDescent="0.25">
      <c r="A32" s="52" t="s">
        <v>289</v>
      </c>
      <c r="B32" s="60" t="s">
        <v>290</v>
      </c>
      <c r="C32" s="60" t="s">
        <v>291</v>
      </c>
      <c r="D32" s="54">
        <f t="shared" si="0"/>
        <v>237938.31526479372</v>
      </c>
      <c r="E32" s="55">
        <f t="shared" si="1"/>
        <v>0.88115710724913443</v>
      </c>
      <c r="F32" s="55">
        <f t="shared" si="2"/>
        <v>7.1907565182164235E-2</v>
      </c>
      <c r="G32" s="55">
        <f t="shared" si="3"/>
        <v>0.89586562711347562</v>
      </c>
      <c r="H32" s="56">
        <f t="shared" si="4"/>
        <v>-3.6684881622195284E-2</v>
      </c>
      <c r="I32" s="57">
        <f t="shared" si="5"/>
        <v>2.631295240244877E-3</v>
      </c>
      <c r="J32" s="57">
        <f t="shared" si="6"/>
        <v>1.0013147832925693</v>
      </c>
      <c r="K32" s="58">
        <f t="shared" si="7"/>
        <v>-3.6733114291642027E-2</v>
      </c>
      <c r="L32" s="57">
        <f t="shared" si="8"/>
        <v>0.90894660015775164</v>
      </c>
      <c r="M32" s="57">
        <f t="shared" si="9"/>
        <v>0.87950806339050558</v>
      </c>
      <c r="N32" s="58">
        <f t="shared" si="10"/>
        <v>0.9993024074432556</v>
      </c>
      <c r="O32" s="59">
        <f t="shared" si="11"/>
        <v>237.93831526479372</v>
      </c>
      <c r="P32" s="1"/>
      <c r="Q32" s="52" t="s">
        <v>282</v>
      </c>
      <c r="R32" s="53" t="s">
        <v>283</v>
      </c>
      <c r="S32" s="53" t="s">
        <v>284</v>
      </c>
      <c r="T32" s="54">
        <f t="shared" si="25"/>
        <v>556846.68392289919</v>
      </c>
      <c r="U32" s="55">
        <f t="shared" si="26"/>
        <v>0.83620663717770294</v>
      </c>
      <c r="V32" s="55">
        <f t="shared" si="26"/>
        <v>3.7272475803700023E-2</v>
      </c>
      <c r="W32" s="55">
        <f t="shared" si="27"/>
        <v>0.87339039207775993</v>
      </c>
      <c r="X32" s="56">
        <f t="shared" si="28"/>
        <v>-7.1319971000659496E-2</v>
      </c>
      <c r="Y32" s="57">
        <f t="shared" si="29"/>
        <v>2.7797813370993392E-3</v>
      </c>
      <c r="Z32" s="57">
        <f t="shared" si="30"/>
        <v>1.0013889261106792</v>
      </c>
      <c r="AA32" s="58">
        <f t="shared" si="31"/>
        <v>-7.14190291705952E-2</v>
      </c>
      <c r="AB32" s="57">
        <f t="shared" si="13"/>
        <v>0.90894660015775164</v>
      </c>
      <c r="AC32" s="57">
        <f t="shared" si="32"/>
        <v>0.83453579608900397</v>
      </c>
      <c r="AD32" s="58">
        <f t="shared" si="33"/>
        <v>0.99618071103059624</v>
      </c>
      <c r="AE32" s="59">
        <f t="shared" si="34"/>
        <v>556.84668392289916</v>
      </c>
    </row>
    <row r="33" spans="1:31" x14ac:dyDescent="0.25">
      <c r="A33" s="52" t="s">
        <v>252</v>
      </c>
      <c r="B33" s="60" t="s">
        <v>253</v>
      </c>
      <c r="C33" s="60" t="s">
        <v>254</v>
      </c>
      <c r="D33" s="54">
        <f t="shared" si="0"/>
        <v>174691.94335550256</v>
      </c>
      <c r="E33" s="55">
        <f t="shared" si="1"/>
        <v>0.88696178145305871</v>
      </c>
      <c r="F33" s="55">
        <f t="shared" si="2"/>
        <v>8.6306531511117043E-2</v>
      </c>
      <c r="G33" s="55">
        <f t="shared" si="3"/>
        <v>0.89876796421543781</v>
      </c>
      <c r="H33" s="56">
        <f t="shared" si="4"/>
        <v>-2.2285915293242475E-2</v>
      </c>
      <c r="I33" s="57">
        <f t="shared" si="5"/>
        <v>2.6122229488721518E-3</v>
      </c>
      <c r="J33" s="57">
        <f t="shared" si="6"/>
        <v>1.0013052596230942</v>
      </c>
      <c r="K33" s="58">
        <f t="shared" si="7"/>
        <v>-2.2315004198638442E-2</v>
      </c>
      <c r="L33" s="57">
        <f t="shared" si="8"/>
        <v>0.90894660015775164</v>
      </c>
      <c r="M33" s="57">
        <f t="shared" si="9"/>
        <v>0.8853165291443762</v>
      </c>
      <c r="N33" s="58">
        <f t="shared" si="10"/>
        <v>0.99962396017322686</v>
      </c>
      <c r="O33" s="59">
        <f t="shared" si="11"/>
        <v>174.69194335550256</v>
      </c>
      <c r="P33" s="1"/>
      <c r="Q33" s="52" t="s">
        <v>326</v>
      </c>
      <c r="R33" s="53" t="s">
        <v>359</v>
      </c>
      <c r="S33" s="53" t="s">
        <v>360</v>
      </c>
      <c r="T33" s="54">
        <f t="shared" si="25"/>
        <v>539428.10114082368</v>
      </c>
      <c r="U33" s="55">
        <f t="shared" si="26"/>
        <v>0.84497691666897412</v>
      </c>
      <c r="V33" s="55">
        <f t="shared" si="26"/>
        <v>2.5006689671629129E-2</v>
      </c>
      <c r="W33" s="55">
        <f t="shared" si="27"/>
        <v>0.87777553182339552</v>
      </c>
      <c r="X33" s="56">
        <f t="shared" si="28"/>
        <v>-8.3585757132730393E-2</v>
      </c>
      <c r="Y33" s="57">
        <f t="shared" si="29"/>
        <v>2.7507072303708489E-3</v>
      </c>
      <c r="Z33" s="57">
        <f t="shared" si="30"/>
        <v>1.0013744091149777</v>
      </c>
      <c r="AA33" s="58">
        <f t="shared" si="31"/>
        <v>-8.3700638159215926E-2</v>
      </c>
      <c r="AB33" s="57">
        <f t="shared" si="13"/>
        <v>0.90894660015775164</v>
      </c>
      <c r="AC33" s="57">
        <f t="shared" si="32"/>
        <v>0.84330927205166351</v>
      </c>
      <c r="AD33" s="58">
        <f t="shared" si="33"/>
        <v>0.9964158776202634</v>
      </c>
      <c r="AE33" s="59">
        <f t="shared" si="34"/>
        <v>539.42810114082363</v>
      </c>
    </row>
    <row r="34" spans="1:31" ht="16.5" thickBot="1" x14ac:dyDescent="0.3">
      <c r="A34" s="61" t="s">
        <v>91</v>
      </c>
      <c r="B34" s="62" t="s">
        <v>189</v>
      </c>
      <c r="C34" s="62" t="s">
        <v>190</v>
      </c>
      <c r="D34" s="63">
        <f t="shared" si="0"/>
        <v>160985.50507457799</v>
      </c>
      <c r="E34" s="64">
        <f t="shared" si="1"/>
        <v>0.88643818267746044</v>
      </c>
      <c r="F34" s="64">
        <f t="shared" si="2"/>
        <v>9.6688331678396328E-2</v>
      </c>
      <c r="G34" s="64">
        <f t="shared" si="3"/>
        <v>0.89850616482763868</v>
      </c>
      <c r="H34" s="65">
        <f t="shared" si="4"/>
        <v>-1.1904115125963191E-2</v>
      </c>
      <c r="I34" s="66">
        <f t="shared" si="5"/>
        <v>2.6139422881822382E-3</v>
      </c>
      <c r="J34" s="66">
        <f t="shared" si="6"/>
        <v>1.001306118171752</v>
      </c>
      <c r="K34" s="67">
        <f t="shared" si="7"/>
        <v>-1.1919663307047839E-2</v>
      </c>
      <c r="L34" s="66">
        <f t="shared" si="8"/>
        <v>0.90894660015775164</v>
      </c>
      <c r="M34" s="66">
        <f t="shared" si="9"/>
        <v>0.88479257924424071</v>
      </c>
      <c r="N34" s="67">
        <f t="shared" si="10"/>
        <v>0.99968065031710185</v>
      </c>
      <c r="O34" s="68">
        <f t="shared" si="11"/>
        <v>160.98550507457799</v>
      </c>
      <c r="P34" s="1"/>
      <c r="Q34" s="52" t="s">
        <v>113</v>
      </c>
      <c r="R34" s="53" t="s">
        <v>114</v>
      </c>
      <c r="S34" s="53" t="s">
        <v>115</v>
      </c>
      <c r="T34" s="54">
        <f t="shared" si="25"/>
        <v>559885.49637293944</v>
      </c>
      <c r="U34" s="55">
        <f t="shared" si="26"/>
        <v>0.8325220532012706</v>
      </c>
      <c r="V34" s="55">
        <f t="shared" si="26"/>
        <v>4.6023362747726893E-2</v>
      </c>
      <c r="W34" s="55">
        <f t="shared" si="27"/>
        <v>0.87154810008954375</v>
      </c>
      <c r="X34" s="56">
        <f t="shared" si="28"/>
        <v>-6.2569084056632626E-2</v>
      </c>
      <c r="Y34" s="57">
        <f t="shared" si="29"/>
        <v>2.7920096638193786E-3</v>
      </c>
      <c r="Z34" s="57">
        <f t="shared" si="30"/>
        <v>1.001395031775083</v>
      </c>
      <c r="AA34" s="58">
        <f t="shared" si="31"/>
        <v>-6.265636991702947E-2</v>
      </c>
      <c r="AB34" s="57">
        <f t="shared" si="13"/>
        <v>0.90894660015775164</v>
      </c>
      <c r="AC34" s="57">
        <f t="shared" si="32"/>
        <v>0.83085002258365814</v>
      </c>
      <c r="AD34" s="58">
        <f t="shared" si="33"/>
        <v>0.996138892061736</v>
      </c>
      <c r="AE34" s="59">
        <f t="shared" si="34"/>
        <v>559.88549637293943</v>
      </c>
    </row>
    <row r="35" spans="1:31" ht="16.5" thickBot="1" x14ac:dyDescent="0.3">
      <c r="A35" s="1"/>
      <c r="B35" s="4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9" t="s">
        <v>248</v>
      </c>
      <c r="R35" s="60" t="s">
        <v>327</v>
      </c>
      <c r="S35" s="60" t="s">
        <v>328</v>
      </c>
      <c r="T35" s="54">
        <f t="shared" ref="T35:T41" si="35">($H$2/Z35)*(ATAN(-AD35/SQRT(1-AD35^2))+2*ATAN(1))</f>
        <v>655805.75327200943</v>
      </c>
      <c r="U35" s="55">
        <f t="shared" ref="U35:U41" si="36">+SIGN(VALUE(R35))*(VALUE(MID(R35,2,2))+VALUE(MID(R35,4,2))/60+VALUE(MID(R35,6,5))/3600)*$E$2</f>
        <v>0.81942238753769114</v>
      </c>
      <c r="V35" s="55">
        <f t="shared" ref="V35:V41" si="37">+SIGN(VALUE(S35))*(VALUE(MID(S35,2,2))+VALUE(MID(S35,4,2))/60+VALUE(MID(S35,6,5))/3600)*$E$2</f>
        <v>3.5008395912918558E-2</v>
      </c>
      <c r="W35" s="55">
        <f t="shared" ref="W35:W41" si="38">($E$3+U35)/2</f>
        <v>0.86499826725775397</v>
      </c>
      <c r="X35" s="56">
        <f t="shared" ref="X35:X41" si="39">V35-$E$4</f>
        <v>-7.3584050891440961E-2</v>
      </c>
      <c r="Y35" s="57">
        <f t="shared" ref="Y35:Y41" si="40">$F$2*COS(W35)^2</f>
        <v>2.835546950328725E-3</v>
      </c>
      <c r="Z35" s="57">
        <f t="shared" si="30"/>
        <v>1.0014167698567509</v>
      </c>
      <c r="AA35" s="58">
        <f t="shared" si="31"/>
        <v>-7.3688302556681573E-2</v>
      </c>
      <c r="AB35" s="57">
        <f t="shared" si="13"/>
        <v>0.90894660015775164</v>
      </c>
      <c r="AC35" s="57">
        <f t="shared" ref="AC35:AC41" si="41">ATAN($G$2*TAN(U35))</f>
        <v>0.81774686379911021</v>
      </c>
      <c r="AD35" s="58">
        <f t="shared" si="33"/>
        <v>0.99470362478484775</v>
      </c>
      <c r="AE35" s="59">
        <f t="shared" ref="AE35:AE41" si="42">SUM(T35/1000)</f>
        <v>655.80575327200938</v>
      </c>
    </row>
    <row r="36" spans="1:31" x14ac:dyDescent="0.25">
      <c r="A36" s="95" t="s">
        <v>373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2"/>
      <c r="P36" s="1"/>
      <c r="Q36" s="52" t="s">
        <v>285</v>
      </c>
      <c r="R36" s="60" t="s">
        <v>116</v>
      </c>
      <c r="S36" s="60" t="s">
        <v>117</v>
      </c>
      <c r="T36" s="54">
        <f t="shared" si="35"/>
        <v>420964.23173875891</v>
      </c>
      <c r="U36" s="55">
        <f t="shared" si="36"/>
        <v>0.85432897257757667</v>
      </c>
      <c r="V36" s="55">
        <f t="shared" si="37"/>
        <v>5.419247327442233E-2</v>
      </c>
      <c r="W36" s="55">
        <f t="shared" si="38"/>
        <v>0.88245155977769674</v>
      </c>
      <c r="X36" s="56">
        <f t="shared" si="39"/>
        <v>-5.4399973529937189E-2</v>
      </c>
      <c r="Y36" s="57">
        <f t="shared" si="40"/>
        <v>2.7197570049717918E-3</v>
      </c>
      <c r="Z36" s="57">
        <f t="shared" si="30"/>
        <v>1.0013589551229727</v>
      </c>
      <c r="AA36" s="58">
        <f t="shared" si="31"/>
        <v>-5.4473900652655276E-2</v>
      </c>
      <c r="AB36" s="57">
        <f t="shared" si="13"/>
        <v>0.90894660015775164</v>
      </c>
      <c r="AC36" s="57">
        <f t="shared" si="41"/>
        <v>0.8526653020320949</v>
      </c>
      <c r="AD36" s="58">
        <f t="shared" si="33"/>
        <v>0.99781679662690181</v>
      </c>
      <c r="AE36" s="59">
        <f t="shared" si="42"/>
        <v>420.96423173875894</v>
      </c>
    </row>
    <row r="37" spans="1:31" ht="16.5" thickBot="1" x14ac:dyDescent="0.3">
      <c r="A37" s="38" t="s">
        <v>236</v>
      </c>
      <c r="B37" s="39" t="s">
        <v>237</v>
      </c>
      <c r="C37" s="39" t="s">
        <v>235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1" t="s">
        <v>90</v>
      </c>
      <c r="P37" s="1"/>
      <c r="Q37" s="52" t="s">
        <v>118</v>
      </c>
      <c r="R37" s="60" t="s">
        <v>119</v>
      </c>
      <c r="S37" s="60" t="s">
        <v>120</v>
      </c>
      <c r="T37" s="54">
        <f t="shared" si="35"/>
        <v>744348.62391653168</v>
      </c>
      <c r="U37" s="55">
        <f t="shared" si="36"/>
        <v>0.80697722034360986</v>
      </c>
      <c r="V37" s="55">
        <f t="shared" si="37"/>
        <v>2.6019950265148029E-2</v>
      </c>
      <c r="W37" s="55">
        <f t="shared" si="38"/>
        <v>0.85877568366071333</v>
      </c>
      <c r="X37" s="56">
        <f t="shared" si="39"/>
        <v>-8.257249653921149E-2</v>
      </c>
      <c r="Y37" s="57">
        <f t="shared" si="40"/>
        <v>2.8769940119438881E-3</v>
      </c>
      <c r="Z37" s="57">
        <f t="shared" si="30"/>
        <v>1.0014374638548051</v>
      </c>
      <c r="AA37" s="58">
        <f t="shared" si="31"/>
        <v>-8.2691191518387636E-2</v>
      </c>
      <c r="AB37" s="57">
        <f t="shared" si="13"/>
        <v>0.90894660015775164</v>
      </c>
      <c r="AC37" s="57">
        <f t="shared" si="41"/>
        <v>0.80529944361168027</v>
      </c>
      <c r="AD37" s="58">
        <f t="shared" si="33"/>
        <v>0.99317836653139724</v>
      </c>
      <c r="AE37" s="59">
        <f t="shared" si="42"/>
        <v>744.34862391653166</v>
      </c>
    </row>
    <row r="38" spans="1:31" x14ac:dyDescent="0.25">
      <c r="A38" s="44" t="s">
        <v>381</v>
      </c>
      <c r="B38" s="70" t="s">
        <v>382</v>
      </c>
      <c r="C38" s="70" t="s">
        <v>383</v>
      </c>
      <c r="D38" s="46">
        <f t="shared" ref="D38:D50" si="43">($H$2/J38)*(ATAN(-N38/SQRT(1-N38^2))+2*ATAN(1))</f>
        <v>248396.75432784314</v>
      </c>
      <c r="E38" s="47">
        <f t="shared" ref="E38:E50" si="44">+SIGN(VALUE(B38))*(VALUE(MID(B38,2,2))+VALUE(MID(B38,4,2))/60+VALUE(MID(B38,6,5))/3600)*$E$2</f>
        <v>0.87175802441346417</v>
      </c>
      <c r="F38" s="47">
        <f t="shared" ref="F38:F50" si="45">+SIGN(VALUE(C38))*(VALUE(MID(C38,2,2))+VALUE(MID(C38,4,2))/60+VALUE(MID(C38,6,5))/3600)*$E$2</f>
        <v>0.11407665916507044</v>
      </c>
      <c r="G38" s="47">
        <f t="shared" ref="G38:G50" si="46">($E$3+E38)/2</f>
        <v>0.89116608569564049</v>
      </c>
      <c r="H38" s="48">
        <f t="shared" ref="H38:H50" si="47">F38-$E$4</f>
        <v>5.4842123607109217E-3</v>
      </c>
      <c r="I38" s="49">
        <f t="shared" ref="I38:I50" si="48">$F$2*COS(G38)^2</f>
        <v>2.6622300828517201E-3</v>
      </c>
      <c r="J38" s="49">
        <f t="shared" ref="J38:J50" si="49">SQRT(1+I38)</f>
        <v>1.0013302302851201</v>
      </c>
      <c r="K38" s="50">
        <f t="shared" ref="K38:K50" si="50">J38*H38</f>
        <v>5.4915076260831693E-3</v>
      </c>
      <c r="L38" s="49">
        <f t="shared" ref="L38:L50" si="51">ATAN($G$2*TAN($E$3))</f>
        <v>0.90894660015775164</v>
      </c>
      <c r="M38" s="49">
        <f t="shared" ref="M38:M50" si="52">ATAN($G$2*TAN(E38))</f>
        <v>0.87010331312742273</v>
      </c>
      <c r="N38" s="50">
        <f t="shared" ref="N38:N50" si="53">SIN(L38)*SIN(M38)+COS(L38)*COS(M38)*COS(K38)</f>
        <v>0.9992397196465026</v>
      </c>
      <c r="O38" s="51">
        <f t="shared" ref="O38:O50" si="54">SUM(D38/1000)</f>
        <v>248.39675432784313</v>
      </c>
      <c r="P38" s="3"/>
      <c r="Q38" s="52" t="s">
        <v>331</v>
      </c>
      <c r="R38" s="60" t="s">
        <v>351</v>
      </c>
      <c r="S38" s="60" t="s">
        <v>352</v>
      </c>
      <c r="T38" s="54">
        <f>($H$2/Z38)*(ATAN(-AD38/SQRT(1-AD38^2))+2*ATAN(1))</f>
        <v>340144.39227602381</v>
      </c>
      <c r="U38" s="55">
        <f>+SIGN(VALUE(R38))*(VALUE(MID(R38,2,2))+VALUE(MID(R38,4,2))/60+VALUE(MID(R38,6,5))/3600)*$E$2</f>
        <v>0.86578948318532489</v>
      </c>
      <c r="V38" s="55">
        <f>+SIGN(VALUE(S38))*(VALUE(MID(S38,2,2))+VALUE(MID(S38,4,2))/60+VALUE(MID(S38,6,5))/3600)*$E$2</f>
        <v>6.2688833035866698E-2</v>
      </c>
      <c r="W38" s="55">
        <f>($E$3+U38)/2</f>
        <v>0.88818181508157079</v>
      </c>
      <c r="X38" s="56">
        <f>V38-$E$4</f>
        <v>-4.5903613768492821E-2</v>
      </c>
      <c r="Y38" s="57">
        <f>$F$2*COS(W38)^2</f>
        <v>2.6819067349945869E-3</v>
      </c>
      <c r="Z38" s="57">
        <f t="shared" si="30"/>
        <v>1.0013400554931349</v>
      </c>
      <c r="AA38" s="58">
        <f t="shared" si="31"/>
        <v>-4.5965127158278031E-2</v>
      </c>
      <c r="AB38" s="57">
        <f t="shared" si="13"/>
        <v>0.90894660015775164</v>
      </c>
      <c r="AC38" s="57">
        <f>ATAN($G$2*TAN(U38))</f>
        <v>0.86413147669337986</v>
      </c>
      <c r="AD38" s="58">
        <f t="shared" si="33"/>
        <v>0.99857449443211987</v>
      </c>
      <c r="AE38" s="59">
        <f>SUM(T38/1000)</f>
        <v>340.14439227602378</v>
      </c>
    </row>
    <row r="39" spans="1:31" x14ac:dyDescent="0.25">
      <c r="A39" s="52" t="s">
        <v>339</v>
      </c>
      <c r="B39" s="60" t="s">
        <v>340</v>
      </c>
      <c r="C39" s="60" t="s">
        <v>341</v>
      </c>
      <c r="D39" s="54">
        <f t="shared" si="43"/>
        <v>194458.2437327076</v>
      </c>
      <c r="E39" s="55">
        <f t="shared" si="44"/>
        <v>0.88046770219459669</v>
      </c>
      <c r="F39" s="55">
        <f t="shared" si="45"/>
        <v>0.116447398065696</v>
      </c>
      <c r="G39" s="55">
        <f t="shared" si="46"/>
        <v>0.8955209245862068</v>
      </c>
      <c r="H39" s="56">
        <f t="shared" si="47"/>
        <v>7.8549512613364791E-3</v>
      </c>
      <c r="I39" s="57">
        <f t="shared" si="48"/>
        <v>2.6335620689809437E-3</v>
      </c>
      <c r="J39" s="57">
        <f t="shared" si="49"/>
        <v>1.00131591521806</v>
      </c>
      <c r="K39" s="58">
        <f t="shared" si="50"/>
        <v>7.8652877112383914E-3</v>
      </c>
      <c r="L39" s="57">
        <f t="shared" si="51"/>
        <v>0.90894660015775164</v>
      </c>
      <c r="M39" s="57">
        <f t="shared" si="52"/>
        <v>0.87881822279427502</v>
      </c>
      <c r="N39" s="58">
        <f t="shared" si="53"/>
        <v>0.99953404546415126</v>
      </c>
      <c r="O39" s="59">
        <f t="shared" si="54"/>
        <v>194.45824373270761</v>
      </c>
      <c r="P39" s="3"/>
      <c r="Q39" s="52" t="s">
        <v>350</v>
      </c>
      <c r="R39" s="60" t="s">
        <v>292</v>
      </c>
      <c r="S39" s="60" t="s">
        <v>247</v>
      </c>
      <c r="T39" s="54">
        <f t="shared" si="35"/>
        <v>335388.48917144339</v>
      </c>
      <c r="U39" s="55">
        <f t="shared" si="36"/>
        <v>0.86585638747331795</v>
      </c>
      <c r="V39" s="55">
        <f t="shared" si="37"/>
        <v>6.472456568284557E-2</v>
      </c>
      <c r="W39" s="55">
        <f t="shared" si="38"/>
        <v>0.88821526722556743</v>
      </c>
      <c r="X39" s="56">
        <f t="shared" si="39"/>
        <v>-4.3867881121513949E-2</v>
      </c>
      <c r="Y39" s="57">
        <f t="shared" si="40"/>
        <v>2.681686032704177E-3</v>
      </c>
      <c r="Z39" s="57">
        <f t="shared" si="30"/>
        <v>1.0013399452896625</v>
      </c>
      <c r="AA39" s="58">
        <f t="shared" si="31"/>
        <v>-4.3926661682190199E-2</v>
      </c>
      <c r="AB39" s="57">
        <f t="shared" si="13"/>
        <v>0.90894660015775164</v>
      </c>
      <c r="AC39" s="57">
        <f t="shared" si="41"/>
        <v>0.86419841660942065</v>
      </c>
      <c r="AD39" s="58">
        <f t="shared" si="33"/>
        <v>0.99861406978245815</v>
      </c>
      <c r="AE39" s="59">
        <f t="shared" si="42"/>
        <v>335.38848917144338</v>
      </c>
    </row>
    <row r="40" spans="1:31" x14ac:dyDescent="0.25">
      <c r="A40" s="52" t="s">
        <v>342</v>
      </c>
      <c r="B40" s="60" t="s">
        <v>343</v>
      </c>
      <c r="C40" s="60" t="s">
        <v>344</v>
      </c>
      <c r="D40" s="54">
        <f t="shared" si="43"/>
        <v>297491.03631290578</v>
      </c>
      <c r="E40" s="55">
        <f t="shared" si="44"/>
        <v>0.8639719166948453</v>
      </c>
      <c r="F40" s="55">
        <f t="shared" si="45"/>
        <v>0.11266585135304173</v>
      </c>
      <c r="G40" s="55">
        <f t="shared" si="46"/>
        <v>0.88727303183633111</v>
      </c>
      <c r="H40" s="56">
        <f t="shared" si="47"/>
        <v>4.0734045486822135E-3</v>
      </c>
      <c r="I40" s="57">
        <f t="shared" si="48"/>
        <v>2.6879036552343574E-3</v>
      </c>
      <c r="J40" s="57">
        <f t="shared" si="49"/>
        <v>1.0013430499360518</v>
      </c>
      <c r="K40" s="58">
        <f t="shared" si="50"/>
        <v>4.0788753344008343E-3</v>
      </c>
      <c r="L40" s="57">
        <f t="shared" si="51"/>
        <v>0.90894660015775164</v>
      </c>
      <c r="M40" s="57">
        <f t="shared" si="52"/>
        <v>0.86231295367657967</v>
      </c>
      <c r="N40" s="58">
        <f t="shared" si="53"/>
        <v>0.99890952198326488</v>
      </c>
      <c r="O40" s="59">
        <f t="shared" si="54"/>
        <v>297.49103631290581</v>
      </c>
      <c r="P40" s="3"/>
      <c r="Q40" s="52" t="s">
        <v>121</v>
      </c>
      <c r="R40" s="53" t="s">
        <v>122</v>
      </c>
      <c r="S40" s="53" t="s">
        <v>123</v>
      </c>
      <c r="T40" s="54">
        <f t="shared" si="35"/>
        <v>785718.87208078499</v>
      </c>
      <c r="U40" s="55">
        <f t="shared" si="36"/>
        <v>0.80094129001379633</v>
      </c>
      <c r="V40" s="55">
        <f t="shared" si="37"/>
        <v>2.2519595487537278E-2</v>
      </c>
      <c r="W40" s="55">
        <f t="shared" si="38"/>
        <v>0.85575771849580651</v>
      </c>
      <c r="X40" s="56">
        <f t="shared" si="39"/>
        <v>-8.6072851316822241E-2</v>
      </c>
      <c r="Y40" s="57">
        <f t="shared" si="40"/>
        <v>2.8971237980341172E-3</v>
      </c>
      <c r="Z40" s="57">
        <f t="shared" si="30"/>
        <v>1.0014475142502648</v>
      </c>
      <c r="AA40" s="58">
        <f t="shared" si="31"/>
        <v>-8.6197442995664258E-2</v>
      </c>
      <c r="AB40" s="57">
        <f t="shared" si="13"/>
        <v>0.90894660015775164</v>
      </c>
      <c r="AC40" s="57">
        <f t="shared" si="41"/>
        <v>0.79926279489546159</v>
      </c>
      <c r="AD40" s="58">
        <f t="shared" si="33"/>
        <v>0.99239984959615801</v>
      </c>
      <c r="AE40" s="59">
        <f t="shared" si="42"/>
        <v>785.71887208078499</v>
      </c>
    </row>
    <row r="41" spans="1:31" x14ac:dyDescent="0.25">
      <c r="A41" s="52" t="s">
        <v>321</v>
      </c>
      <c r="B41" s="53" t="s">
        <v>362</v>
      </c>
      <c r="C41" s="53" t="s">
        <v>363</v>
      </c>
      <c r="D41" s="54">
        <f t="shared" si="43"/>
        <v>215873.60496203855</v>
      </c>
      <c r="E41" s="55">
        <f t="shared" si="44"/>
        <v>0.87735325910714912</v>
      </c>
      <c r="F41" s="55">
        <f t="shared" si="45"/>
        <v>0.11907314896258517</v>
      </c>
      <c r="G41" s="55">
        <f t="shared" si="46"/>
        <v>0.89396370304248296</v>
      </c>
      <c r="H41" s="56">
        <f t="shared" si="47"/>
        <v>1.0480702158225649E-2</v>
      </c>
      <c r="I41" s="57">
        <f t="shared" si="48"/>
        <v>2.6438069961221755E-3</v>
      </c>
      <c r="J41" s="57">
        <f t="shared" si="49"/>
        <v>1.0013210309366931</v>
      </c>
      <c r="K41" s="58">
        <f t="shared" si="50"/>
        <v>1.0494547490014931E-2</v>
      </c>
      <c r="L41" s="57">
        <f t="shared" si="51"/>
        <v>0.90894660015775164</v>
      </c>
      <c r="M41" s="57">
        <f t="shared" si="52"/>
        <v>0.87570185124293354</v>
      </c>
      <c r="N41" s="58">
        <f t="shared" si="53"/>
        <v>0.99942576916099912</v>
      </c>
      <c r="O41" s="59">
        <f t="shared" si="54"/>
        <v>215.87360496203854</v>
      </c>
      <c r="P41" s="3"/>
      <c r="Q41" s="52" t="s">
        <v>124</v>
      </c>
      <c r="R41" s="53" t="s">
        <v>125</v>
      </c>
      <c r="S41" s="53" t="s">
        <v>126</v>
      </c>
      <c r="T41" s="54">
        <f t="shared" si="35"/>
        <v>545902.68464878062</v>
      </c>
      <c r="U41" s="55">
        <f t="shared" si="36"/>
        <v>0.83572667163340442</v>
      </c>
      <c r="V41" s="55">
        <f t="shared" si="37"/>
        <v>4.384170118273404E-2</v>
      </c>
      <c r="W41" s="55">
        <f t="shared" si="38"/>
        <v>0.87315040930561061</v>
      </c>
      <c r="X41" s="56">
        <f t="shared" si="39"/>
        <v>-6.4750745621625472E-2</v>
      </c>
      <c r="Y41" s="57">
        <f t="shared" si="40"/>
        <v>2.781373787380137E-3</v>
      </c>
      <c r="Z41" s="57">
        <f t="shared" si="30"/>
        <v>1.00138972123114</v>
      </c>
      <c r="AA41" s="58">
        <f t="shared" si="31"/>
        <v>-6.4840731107547997E-2</v>
      </c>
      <c r="AB41" s="57">
        <f t="shared" ref="AB41:AB72" si="55">ATAN($G$2*TAN($E$3))</f>
        <v>0.90894660015775164</v>
      </c>
      <c r="AC41" s="57">
        <f t="shared" si="41"/>
        <v>0.8340556704491271</v>
      </c>
      <c r="AD41" s="58">
        <f t="shared" si="33"/>
        <v>0.99632926392171717</v>
      </c>
      <c r="AE41" s="59">
        <f t="shared" si="42"/>
        <v>545.90268464878056</v>
      </c>
    </row>
    <row r="42" spans="1:31" x14ac:dyDescent="0.25">
      <c r="A42" s="52" t="s">
        <v>345</v>
      </c>
      <c r="B42" s="60" t="s">
        <v>346</v>
      </c>
      <c r="C42" s="60" t="s">
        <v>347</v>
      </c>
      <c r="D42" s="54">
        <f t="shared" si="43"/>
        <v>150256.60043572605</v>
      </c>
      <c r="E42" s="55">
        <f t="shared" si="44"/>
        <v>0.88716443357176256</v>
      </c>
      <c r="F42" s="55">
        <f t="shared" si="45"/>
        <v>0.11300522092981841</v>
      </c>
      <c r="G42" s="55">
        <f t="shared" si="46"/>
        <v>0.89886929027478968</v>
      </c>
      <c r="H42" s="56">
        <f t="shared" si="47"/>
        <v>4.4127741254588876E-3</v>
      </c>
      <c r="I42" s="57">
        <f t="shared" si="48"/>
        <v>2.6115575565989523E-3</v>
      </c>
      <c r="J42" s="57">
        <f t="shared" si="49"/>
        <v>1.0013049273605914</v>
      </c>
      <c r="K42" s="58">
        <f t="shared" si="50"/>
        <v>4.4185324751513091E-3</v>
      </c>
      <c r="L42" s="57">
        <f t="shared" si="51"/>
        <v>0.90894660015775164</v>
      </c>
      <c r="M42" s="57">
        <f t="shared" si="52"/>
        <v>0.88551931764607439</v>
      </c>
      <c r="N42" s="58">
        <f t="shared" si="53"/>
        <v>0.99972179687547591</v>
      </c>
      <c r="O42" s="59">
        <f t="shared" si="54"/>
        <v>150.25660043572606</v>
      </c>
      <c r="P42" s="3"/>
      <c r="Q42" s="52" t="s">
        <v>286</v>
      </c>
      <c r="R42" s="53" t="s">
        <v>287</v>
      </c>
      <c r="S42" s="53" t="s">
        <v>288</v>
      </c>
      <c r="T42" s="54">
        <f t="shared" ref="T42:T72" si="56">($H$2/Z42)*(ATAN(-AD42/SQRT(1-AD42^2))+2*ATAN(1))</f>
        <v>364432.56578285579</v>
      </c>
      <c r="U42" s="55">
        <f t="shared" ref="U42:U72" si="57">+SIGN(VALUE(R42))*(VALUE(MID(R42,2,2))+VALUE(MID(R42,4,2))/60+VALUE(MID(R42,6,5))/3600)*$E$2</f>
        <v>0.86260959025092743</v>
      </c>
      <c r="V42" s="55">
        <f t="shared" ref="V42:V72" si="58">+SIGN(VALUE(S42))*(VALUE(MID(S42,2,2))+VALUE(MID(S42,4,2))/60+VALUE(MID(S42,6,5))/3600)*$E$2</f>
        <v>5.9457549851271732E-2</v>
      </c>
      <c r="W42" s="55">
        <f t="shared" ref="W42:W72" si="59">($E$3+U42)/2</f>
        <v>0.88659186861437211</v>
      </c>
      <c r="X42" s="56">
        <f t="shared" ref="X42:X72" si="60">V42-$E$4</f>
        <v>-4.9134896953087787E-2</v>
      </c>
      <c r="Y42" s="57">
        <f t="shared" ref="Y42:Y72" si="61">$F$2*COS(W42)^2</f>
        <v>2.6924000240827408E-3</v>
      </c>
      <c r="Z42" s="57">
        <f t="shared" ref="Z42:Z48" si="62">SQRT(1+Y42)</f>
        <v>1.0013452951025847</v>
      </c>
      <c r="AA42" s="58">
        <f t="shared" si="31"/>
        <v>-4.9200997889324784E-2</v>
      </c>
      <c r="AB42" s="57">
        <f t="shared" si="55"/>
        <v>0.90894660015775164</v>
      </c>
      <c r="AC42" s="57">
        <f t="shared" ref="AC42:AC72" si="63">ATAN($G$2*TAN(U42))</f>
        <v>0.86094992466840414</v>
      </c>
      <c r="AD42" s="58">
        <f t="shared" si="33"/>
        <v>0.99836368872753578</v>
      </c>
      <c r="AE42" s="59">
        <f t="shared" ref="AE42:AE72" si="64">SUM(T42/1000)</f>
        <v>364.43256578285576</v>
      </c>
    </row>
    <row r="43" spans="1:31" x14ac:dyDescent="0.25">
      <c r="A43" s="52" t="s">
        <v>322</v>
      </c>
      <c r="B43" s="53" t="s">
        <v>368</v>
      </c>
      <c r="C43" s="53" t="s">
        <v>369</v>
      </c>
      <c r="D43" s="54">
        <f t="shared" si="43"/>
        <v>167705.66471721686</v>
      </c>
      <c r="E43" s="55">
        <f t="shared" si="44"/>
        <v>0.88994823372869336</v>
      </c>
      <c r="F43" s="55">
        <f t="shared" si="45"/>
        <v>0.13480729216931359</v>
      </c>
      <c r="G43" s="55">
        <f t="shared" si="46"/>
        <v>0.90026119035325514</v>
      </c>
      <c r="H43" s="56">
        <f t="shared" si="47"/>
        <v>2.6214845364954067E-2</v>
      </c>
      <c r="I43" s="57">
        <f t="shared" si="48"/>
        <v>2.6024203314251389E-3</v>
      </c>
      <c r="J43" s="57">
        <f t="shared" si="49"/>
        <v>1.001300364691547</v>
      </c>
      <c r="K43" s="58">
        <f t="shared" si="50"/>
        <v>2.6248934224261021E-2</v>
      </c>
      <c r="L43" s="57">
        <f t="shared" si="51"/>
        <v>0.90894660015775164</v>
      </c>
      <c r="M43" s="57">
        <f t="shared" si="52"/>
        <v>0.88830501864681088</v>
      </c>
      <c r="N43" s="58">
        <f t="shared" si="53"/>
        <v>0.99965343759873559</v>
      </c>
      <c r="O43" s="59">
        <f t="shared" si="54"/>
        <v>167.70566471721685</v>
      </c>
      <c r="P43" s="3"/>
      <c r="Q43" s="52" t="s">
        <v>64</v>
      </c>
      <c r="R43" s="53" t="s">
        <v>127</v>
      </c>
      <c r="S43" s="53" t="s">
        <v>128</v>
      </c>
      <c r="T43" s="54">
        <f t="shared" si="56"/>
        <v>987845.19524936343</v>
      </c>
      <c r="U43" s="55">
        <f t="shared" si="57"/>
        <v>0.75566938847178922</v>
      </c>
      <c r="V43" s="55">
        <f t="shared" si="58"/>
        <v>9.8024478183534172E-2</v>
      </c>
      <c r="W43" s="55">
        <f t="shared" si="59"/>
        <v>0.83312176772480306</v>
      </c>
      <c r="X43" s="56">
        <f t="shared" si="60"/>
        <v>-1.0567968620825346E-2</v>
      </c>
      <c r="Y43" s="57">
        <f t="shared" si="61"/>
        <v>3.0486034281565688E-3</v>
      </c>
      <c r="Z43" s="57">
        <f t="shared" si="62"/>
        <v>1.0015231417337078</v>
      </c>
      <c r="AA43" s="58">
        <f t="shared" si="31"/>
        <v>-1.058406513487224E-2</v>
      </c>
      <c r="AB43" s="57">
        <f t="shared" si="55"/>
        <v>0.90894660015775164</v>
      </c>
      <c r="AC43" s="57">
        <f t="shared" si="63"/>
        <v>0.7539933042164817</v>
      </c>
      <c r="AD43" s="58">
        <f t="shared" si="33"/>
        <v>0.98799364692881753</v>
      </c>
      <c r="AE43" s="59">
        <f t="shared" si="64"/>
        <v>987.84519524936343</v>
      </c>
    </row>
    <row r="44" spans="1:31" x14ac:dyDescent="0.25">
      <c r="A44" s="52" t="s">
        <v>390</v>
      </c>
      <c r="B44" s="53" t="s">
        <v>392</v>
      </c>
      <c r="C44" s="53" t="s">
        <v>393</v>
      </c>
      <c r="D44" s="54">
        <f t="shared" si="43"/>
        <v>447191.26753949845</v>
      </c>
      <c r="E44" s="55">
        <f t="shared" si="44"/>
        <v>0.84257224081067084</v>
      </c>
      <c r="F44" s="55">
        <f t="shared" si="45"/>
        <v>0.13558299405908883</v>
      </c>
      <c r="G44" s="55">
        <f t="shared" si="46"/>
        <v>0.87657319389424382</v>
      </c>
      <c r="H44" s="56">
        <f t="shared" si="47"/>
        <v>2.6990547254729311E-2</v>
      </c>
      <c r="I44" s="57">
        <f t="shared" si="48"/>
        <v>2.7586742602146402E-3</v>
      </c>
      <c r="J44" s="57">
        <f t="shared" si="49"/>
        <v>1.0013783871545334</v>
      </c>
      <c r="K44" s="58">
        <f t="shared" si="50"/>
        <v>2.7027750678359056E-2</v>
      </c>
      <c r="L44" s="57">
        <f t="shared" si="51"/>
        <v>0.90894660015775164</v>
      </c>
      <c r="M44" s="57">
        <f t="shared" si="52"/>
        <v>0.8409036686445851</v>
      </c>
      <c r="N44" s="58">
        <f t="shared" si="53"/>
        <v>0.99753630487177969</v>
      </c>
      <c r="O44" s="59">
        <f t="shared" si="54"/>
        <v>447.19126753949843</v>
      </c>
      <c r="P44" s="3"/>
      <c r="Q44" s="52" t="s">
        <v>129</v>
      </c>
      <c r="R44" s="53" t="s">
        <v>130</v>
      </c>
      <c r="S44" s="53" t="s">
        <v>131</v>
      </c>
      <c r="T44" s="54">
        <f t="shared" si="56"/>
        <v>429126.96804025437</v>
      </c>
      <c r="U44" s="55">
        <f t="shared" si="57"/>
        <v>0.85435321326163238</v>
      </c>
      <c r="V44" s="55">
        <f t="shared" si="58"/>
        <v>5.0386685877712584E-2</v>
      </c>
      <c r="W44" s="55">
        <f t="shared" si="59"/>
        <v>0.88246368011972454</v>
      </c>
      <c r="X44" s="56">
        <f t="shared" si="60"/>
        <v>-5.8205760926646935E-2</v>
      </c>
      <c r="Y44" s="57">
        <f t="shared" si="61"/>
        <v>2.7196768541728235E-3</v>
      </c>
      <c r="Z44" s="57">
        <f t="shared" si="62"/>
        <v>1.0013589151019593</v>
      </c>
      <c r="AA44" s="58">
        <f t="shared" si="31"/>
        <v>-5.8284857614191186E-2</v>
      </c>
      <c r="AB44" s="57">
        <f t="shared" si="55"/>
        <v>0.90894660015775164</v>
      </c>
      <c r="AC44" s="57">
        <f t="shared" si="63"/>
        <v>0.85268955377439259</v>
      </c>
      <c r="AD44" s="58">
        <f t="shared" si="33"/>
        <v>0.99773134116001927</v>
      </c>
      <c r="AE44" s="59">
        <f t="shared" si="64"/>
        <v>429.12696804025438</v>
      </c>
    </row>
    <row r="45" spans="1:31" x14ac:dyDescent="0.25">
      <c r="A45" s="52" t="s">
        <v>391</v>
      </c>
      <c r="B45" s="53" t="s">
        <v>394</v>
      </c>
      <c r="C45" s="53" t="s">
        <v>395</v>
      </c>
      <c r="D45" s="54">
        <f t="shared" si="43"/>
        <v>356282.10521443089</v>
      </c>
      <c r="E45" s="55">
        <f t="shared" si="44"/>
        <v>0.8608996523976542</v>
      </c>
      <c r="F45" s="55">
        <f t="shared" si="45"/>
        <v>0.1490200900447203</v>
      </c>
      <c r="G45" s="55">
        <f t="shared" si="46"/>
        <v>0.8857368996877355</v>
      </c>
      <c r="H45" s="56">
        <f t="shared" si="47"/>
        <v>4.0427643240360786E-2</v>
      </c>
      <c r="I45" s="57">
        <f t="shared" si="48"/>
        <v>2.6980454652259689E-3</v>
      </c>
      <c r="J45" s="57">
        <f t="shared" si="49"/>
        <v>1.0013481140268983</v>
      </c>
      <c r="K45" s="58">
        <f t="shared" si="50"/>
        <v>4.0482144313287553E-2</v>
      </c>
      <c r="L45" s="57">
        <f t="shared" si="51"/>
        <v>0.90894660015775164</v>
      </c>
      <c r="M45" s="57">
        <f t="shared" si="52"/>
        <v>0.85923912243616596</v>
      </c>
      <c r="N45" s="58">
        <f t="shared" si="53"/>
        <v>0.99843603413734328</v>
      </c>
      <c r="O45" s="59">
        <f t="shared" si="54"/>
        <v>356.28210521443089</v>
      </c>
      <c r="P45" s="3"/>
      <c r="Q45" s="52" t="s">
        <v>312</v>
      </c>
      <c r="R45" s="53" t="s">
        <v>241</v>
      </c>
      <c r="S45" s="53" t="s">
        <v>242</v>
      </c>
      <c r="T45" s="54">
        <f t="shared" si="56"/>
        <v>463898.92608282284</v>
      </c>
      <c r="U45" s="55">
        <f t="shared" si="57"/>
        <v>0.84835606802630759</v>
      </c>
      <c r="V45" s="55">
        <f t="shared" si="58"/>
        <v>4.9450995473171208E-2</v>
      </c>
      <c r="W45" s="55">
        <f t="shared" si="59"/>
        <v>0.87946510750206219</v>
      </c>
      <c r="X45" s="56">
        <f t="shared" si="60"/>
        <v>-5.9141451331188311E-2</v>
      </c>
      <c r="Y45" s="57">
        <f t="shared" si="61"/>
        <v>2.7395176858453132E-3</v>
      </c>
      <c r="Z45" s="57">
        <f t="shared" si="62"/>
        <v>1.0013688220060806</v>
      </c>
      <c r="AA45" s="58">
        <f t="shared" si="31"/>
        <v>-5.9222405451241987E-2</v>
      </c>
      <c r="AB45" s="57">
        <f t="shared" si="55"/>
        <v>0.90894660015775164</v>
      </c>
      <c r="AC45" s="57">
        <f t="shared" si="63"/>
        <v>0.84668979205933004</v>
      </c>
      <c r="AD45" s="58">
        <f t="shared" si="33"/>
        <v>0.99734890557530531</v>
      </c>
      <c r="AE45" s="59">
        <f t="shared" si="64"/>
        <v>463.89892608282287</v>
      </c>
    </row>
    <row r="46" spans="1:31" x14ac:dyDescent="0.25">
      <c r="A46" s="69" t="s">
        <v>303</v>
      </c>
      <c r="B46" s="60" t="s">
        <v>304</v>
      </c>
      <c r="C46" s="60" t="s">
        <v>305</v>
      </c>
      <c r="D46" s="54">
        <f t="shared" si="43"/>
        <v>45592.845239225957</v>
      </c>
      <c r="E46" s="55">
        <f t="shared" si="44"/>
        <v>0.90350362425251551</v>
      </c>
      <c r="F46" s="55">
        <f t="shared" si="45"/>
        <v>0.1103319582921805</v>
      </c>
      <c r="G46" s="55">
        <f t="shared" si="46"/>
        <v>0.9070388856151661</v>
      </c>
      <c r="H46" s="56">
        <f t="shared" si="47"/>
        <v>1.7395114878209772E-3</v>
      </c>
      <c r="I46" s="57">
        <f t="shared" si="48"/>
        <v>2.5580139570894811E-3</v>
      </c>
      <c r="J46" s="57">
        <f t="shared" si="49"/>
        <v>1.0012781900935872</v>
      </c>
      <c r="K46" s="58">
        <f t="shared" si="50"/>
        <v>1.7417349141723912E-3</v>
      </c>
      <c r="L46" s="57">
        <f t="shared" si="51"/>
        <v>0.90894660015775164</v>
      </c>
      <c r="M46" s="57">
        <f t="shared" si="52"/>
        <v>0.90187039264310809</v>
      </c>
      <c r="N46" s="58">
        <f t="shared" si="53"/>
        <v>0.99997438564838403</v>
      </c>
      <c r="O46" s="59">
        <f t="shared" si="54"/>
        <v>45.592845239225959</v>
      </c>
      <c r="P46" s="3"/>
      <c r="Q46" s="52" t="s">
        <v>313</v>
      </c>
      <c r="R46" s="53" t="s">
        <v>314</v>
      </c>
      <c r="S46" s="53" t="s">
        <v>315</v>
      </c>
      <c r="T46" s="54">
        <f t="shared" si="56"/>
        <v>470762.82759739686</v>
      </c>
      <c r="U46" s="55">
        <f t="shared" si="57"/>
        <v>0.84851363247266809</v>
      </c>
      <c r="V46" s="55">
        <f t="shared" si="58"/>
        <v>4.5873555320264041E-2</v>
      </c>
      <c r="W46" s="55">
        <f t="shared" si="59"/>
        <v>0.87954388972524244</v>
      </c>
      <c r="X46" s="56">
        <f t="shared" si="60"/>
        <v>-6.2718891484095485E-2</v>
      </c>
      <c r="Y46" s="57">
        <f t="shared" si="61"/>
        <v>2.7389961098146318E-3</v>
      </c>
      <c r="Z46" s="57">
        <f t="shared" si="62"/>
        <v>1.0013685615745156</v>
      </c>
      <c r="AA46" s="58">
        <f t="shared" si="31"/>
        <v>-6.2804726148976836E-2</v>
      </c>
      <c r="AB46" s="57">
        <f t="shared" si="55"/>
        <v>0.90894660015775164</v>
      </c>
      <c r="AC46" s="57">
        <f t="shared" si="63"/>
        <v>0.84684742218240949</v>
      </c>
      <c r="AD46" s="58">
        <f t="shared" si="33"/>
        <v>0.99726991079204796</v>
      </c>
      <c r="AE46" s="59">
        <f t="shared" si="64"/>
        <v>470.76282759739684</v>
      </c>
    </row>
    <row r="47" spans="1:31" x14ac:dyDescent="0.25">
      <c r="A47" s="52" t="s">
        <v>384</v>
      </c>
      <c r="B47" s="53" t="s">
        <v>385</v>
      </c>
      <c r="C47" s="53" t="s">
        <v>386</v>
      </c>
      <c r="D47" s="54">
        <f t="shared" si="43"/>
        <v>110978.65165848583</v>
      </c>
      <c r="E47" s="55">
        <f t="shared" si="44"/>
        <v>0.89326484412116358</v>
      </c>
      <c r="F47" s="55">
        <f t="shared" si="45"/>
        <v>0.1115847168441675</v>
      </c>
      <c r="G47" s="55">
        <f t="shared" si="46"/>
        <v>0.90191949554949025</v>
      </c>
      <c r="H47" s="56">
        <f t="shared" si="47"/>
        <v>2.9922700398079816E-3</v>
      </c>
      <c r="I47" s="57">
        <f t="shared" si="48"/>
        <v>2.5915420397119018E-3</v>
      </c>
      <c r="J47" s="57">
        <f t="shared" si="49"/>
        <v>1.0012949325946436</v>
      </c>
      <c r="K47" s="58">
        <f t="shared" si="50"/>
        <v>2.9961448278145045E-3</v>
      </c>
      <c r="L47" s="57">
        <f t="shared" si="51"/>
        <v>0.90894660015775164</v>
      </c>
      <c r="M47" s="57">
        <f t="shared" si="52"/>
        <v>0.89162396025569468</v>
      </c>
      <c r="N47" s="58">
        <f t="shared" si="53"/>
        <v>0.99984823408086321</v>
      </c>
      <c r="O47" s="59">
        <f t="shared" si="54"/>
        <v>110.97865165848583</v>
      </c>
      <c r="P47" s="3"/>
      <c r="Q47" s="52" t="s">
        <v>132</v>
      </c>
      <c r="R47" s="53" t="s">
        <v>133</v>
      </c>
      <c r="S47" s="53" t="s">
        <v>134</v>
      </c>
      <c r="T47" s="54">
        <f t="shared" si="56"/>
        <v>1046131.7271370592</v>
      </c>
      <c r="U47" s="55">
        <f t="shared" si="57"/>
        <v>0.76614621212056588</v>
      </c>
      <c r="V47" s="55">
        <f t="shared" si="58"/>
        <v>-8.4212136408723902E-3</v>
      </c>
      <c r="W47" s="55">
        <f t="shared" si="59"/>
        <v>0.83836017954919129</v>
      </c>
      <c r="X47" s="56">
        <f t="shared" si="60"/>
        <v>-0.11701366044523191</v>
      </c>
      <c r="Y47" s="57">
        <f t="shared" si="61"/>
        <v>3.0134781283786098E-3</v>
      </c>
      <c r="Z47" s="57">
        <f t="shared" si="62"/>
        <v>1.0015056056400178</v>
      </c>
      <c r="AA47" s="58">
        <f t="shared" si="31"/>
        <v>-0.11718983687235737</v>
      </c>
      <c r="AB47" s="57">
        <f t="shared" si="55"/>
        <v>0.90894660015775164</v>
      </c>
      <c r="AC47" s="57">
        <f t="shared" si="63"/>
        <v>0.76446834637774275</v>
      </c>
      <c r="AD47" s="58">
        <f t="shared" si="33"/>
        <v>0.98653876013759345</v>
      </c>
      <c r="AE47" s="59">
        <f t="shared" si="64"/>
        <v>1046.1317271370592</v>
      </c>
    </row>
    <row r="48" spans="1:31" x14ac:dyDescent="0.25">
      <c r="A48" s="52" t="s">
        <v>396</v>
      </c>
      <c r="B48" s="53" t="s">
        <v>397</v>
      </c>
      <c r="C48" s="53" t="s">
        <v>398</v>
      </c>
      <c r="D48" s="54">
        <f t="shared" si="43"/>
        <v>328401.45836968283</v>
      </c>
      <c r="E48" s="55">
        <f t="shared" si="44"/>
        <v>0.85951405489704313</v>
      </c>
      <c r="F48" s="55">
        <f t="shared" si="45"/>
        <v>0.11946536323060276</v>
      </c>
      <c r="G48" s="55">
        <f t="shared" si="46"/>
        <v>0.88504410093742991</v>
      </c>
      <c r="H48" s="56">
        <f t="shared" si="47"/>
        <v>1.0872916426243245E-2</v>
      </c>
      <c r="I48" s="57">
        <f t="shared" si="48"/>
        <v>2.7026215225579926E-3</v>
      </c>
      <c r="J48" s="57">
        <f t="shared" si="49"/>
        <v>1.0013503989725865</v>
      </c>
      <c r="K48" s="58">
        <f t="shared" si="50"/>
        <v>1.0887599201414263E-2</v>
      </c>
      <c r="L48" s="57">
        <f t="shared" si="51"/>
        <v>0.90894660015775164</v>
      </c>
      <c r="M48" s="57">
        <f t="shared" si="52"/>
        <v>0.85785283876647034</v>
      </c>
      <c r="N48" s="58">
        <f t="shared" si="53"/>
        <v>0.99867117308895437</v>
      </c>
      <c r="O48" s="59">
        <f t="shared" si="54"/>
        <v>328.40145836968281</v>
      </c>
      <c r="P48" s="3"/>
      <c r="Q48" s="52" t="s">
        <v>135</v>
      </c>
      <c r="R48" s="53" t="s">
        <v>136</v>
      </c>
      <c r="S48" s="53" t="s">
        <v>137</v>
      </c>
      <c r="T48" s="54">
        <f t="shared" si="56"/>
        <v>975016.62240978226</v>
      </c>
      <c r="U48" s="55">
        <f t="shared" si="57"/>
        <v>0.76843938083221386</v>
      </c>
      <c r="V48" s="55">
        <f t="shared" si="58"/>
        <v>2.352315980743399E-2</v>
      </c>
      <c r="W48" s="55">
        <f t="shared" si="59"/>
        <v>0.83950676390501533</v>
      </c>
      <c r="X48" s="56">
        <f t="shared" si="60"/>
        <v>-8.5069286996925536E-2</v>
      </c>
      <c r="Y48" s="57">
        <f t="shared" si="61"/>
        <v>3.0057949801489594E-3</v>
      </c>
      <c r="Z48" s="57">
        <f t="shared" si="62"/>
        <v>1.0015017698337576</v>
      </c>
      <c r="AA48" s="58">
        <f t="shared" si="31"/>
        <v>-8.519704148591678E-2</v>
      </c>
      <c r="AB48" s="57">
        <f t="shared" si="55"/>
        <v>0.90894660015775164</v>
      </c>
      <c r="AC48" s="57">
        <f t="shared" si="63"/>
        <v>0.76676122337851593</v>
      </c>
      <c r="AD48" s="58">
        <f t="shared" si="33"/>
        <v>0.98830335399750791</v>
      </c>
      <c r="AE48" s="59">
        <f t="shared" si="64"/>
        <v>975.01662240978226</v>
      </c>
    </row>
    <row r="49" spans="1:31" x14ac:dyDescent="0.25">
      <c r="A49" s="52" t="s">
        <v>389</v>
      </c>
      <c r="B49" s="53" t="s">
        <v>387</v>
      </c>
      <c r="C49" s="53" t="s">
        <v>388</v>
      </c>
      <c r="D49" s="54">
        <f t="shared" si="43"/>
        <v>519505.55944703554</v>
      </c>
      <c r="E49" s="55">
        <f t="shared" si="44"/>
        <v>0.83056340592958811</v>
      </c>
      <c r="F49" s="55">
        <f t="shared" si="45"/>
        <v>0.13278077098227578</v>
      </c>
      <c r="G49" s="55">
        <f t="shared" si="46"/>
        <v>0.87056877645370245</v>
      </c>
      <c r="H49" s="56">
        <f t="shared" si="47"/>
        <v>2.4188324177916262E-2</v>
      </c>
      <c r="I49" s="57">
        <f t="shared" si="48"/>
        <v>2.7985131883197217E-3</v>
      </c>
      <c r="J49" s="57">
        <f t="shared" si="49"/>
        <v>1.0013982790020761</v>
      </c>
      <c r="K49" s="58">
        <f t="shared" si="50"/>
        <v>2.4222146203709653E-2</v>
      </c>
      <c r="L49" s="57">
        <f t="shared" si="51"/>
        <v>0.90894660015775164</v>
      </c>
      <c r="M49" s="57">
        <f t="shared" si="52"/>
        <v>0.82889077995907834</v>
      </c>
      <c r="N49" s="58">
        <f t="shared" si="53"/>
        <v>0.9966754290139096</v>
      </c>
      <c r="O49" s="59">
        <f t="shared" si="54"/>
        <v>519.50555944703558</v>
      </c>
      <c r="P49" s="3"/>
      <c r="Q49" s="52" t="s">
        <v>232</v>
      </c>
      <c r="R49" s="53" t="s">
        <v>138</v>
      </c>
      <c r="S49" s="53" t="s">
        <v>139</v>
      </c>
      <c r="T49" s="54">
        <f t="shared" si="56"/>
        <v>366628.3896423413</v>
      </c>
      <c r="U49" s="55">
        <f t="shared" si="57"/>
        <v>0.86499972169879724</v>
      </c>
      <c r="V49" s="55">
        <f t="shared" si="58"/>
        <v>5.3106490628736999E-2</v>
      </c>
      <c r="W49" s="55">
        <f t="shared" si="59"/>
        <v>0.88778693433830702</v>
      </c>
      <c r="X49" s="56">
        <f t="shared" si="60"/>
        <v>-5.5485956175622519E-2</v>
      </c>
      <c r="Y49" s="57">
        <f t="shared" si="61"/>
        <v>2.6845122140113325E-3</v>
      </c>
      <c r="Z49" s="57">
        <f t="shared" ref="Z49:Z62" si="65">SQRT(1+Y49)</f>
        <v>1.0013413564883913</v>
      </c>
      <c r="AA49" s="58">
        <f t="shared" si="31"/>
        <v>-5.5560382622953285E-2</v>
      </c>
      <c r="AB49" s="57">
        <f t="shared" si="55"/>
        <v>0.90894660015775164</v>
      </c>
      <c r="AC49" s="57">
        <f t="shared" si="63"/>
        <v>0.86334129688643269</v>
      </c>
      <c r="AD49" s="58">
        <f t="shared" si="33"/>
        <v>0.99834392919971404</v>
      </c>
      <c r="AE49" s="59">
        <f t="shared" si="64"/>
        <v>366.62838964234129</v>
      </c>
    </row>
    <row r="50" spans="1:31" ht="16.5" thickBot="1" x14ac:dyDescent="0.3">
      <c r="A50" s="61" t="s">
        <v>323</v>
      </c>
      <c r="B50" s="62" t="s">
        <v>366</v>
      </c>
      <c r="C50" s="62" t="s">
        <v>367</v>
      </c>
      <c r="D50" s="63">
        <f t="shared" si="43"/>
        <v>247079.37650983769</v>
      </c>
      <c r="E50" s="64">
        <f t="shared" si="44"/>
        <v>0.87248766900353392</v>
      </c>
      <c r="F50" s="64">
        <f t="shared" si="45"/>
        <v>0.12004132188376089</v>
      </c>
      <c r="G50" s="64">
        <f t="shared" si="46"/>
        <v>0.89153090799067536</v>
      </c>
      <c r="H50" s="65">
        <f t="shared" si="47"/>
        <v>1.1448875079401372E-2</v>
      </c>
      <c r="I50" s="66">
        <f t="shared" si="48"/>
        <v>2.659826358555079E-3</v>
      </c>
      <c r="J50" s="66">
        <f t="shared" si="49"/>
        <v>1.001329030018882</v>
      </c>
      <c r="K50" s="67">
        <f t="shared" si="50"/>
        <v>1.1464090978064325E-2</v>
      </c>
      <c r="L50" s="66">
        <f t="shared" si="51"/>
        <v>0.90894660015775164</v>
      </c>
      <c r="M50" s="66">
        <f t="shared" si="52"/>
        <v>0.87083337674846106</v>
      </c>
      <c r="N50" s="67">
        <f t="shared" si="53"/>
        <v>0.99924776338463683</v>
      </c>
      <c r="O50" s="68">
        <f t="shared" si="54"/>
        <v>247.07937650983769</v>
      </c>
      <c r="P50" s="3"/>
      <c r="Q50" s="52" t="s">
        <v>231</v>
      </c>
      <c r="R50" s="53" t="s">
        <v>11</v>
      </c>
      <c r="S50" s="53" t="s">
        <v>12</v>
      </c>
      <c r="T50" s="54">
        <f t="shared" si="56"/>
        <v>416279.61876153259</v>
      </c>
      <c r="U50" s="55">
        <f t="shared" si="57"/>
        <v>0.85759661678825494</v>
      </c>
      <c r="V50" s="55">
        <f t="shared" si="58"/>
        <v>4.8461975563707779E-2</v>
      </c>
      <c r="W50" s="55">
        <f t="shared" si="59"/>
        <v>0.88408538188303587</v>
      </c>
      <c r="X50" s="56">
        <f t="shared" si="60"/>
        <v>-6.0130471240651739E-2</v>
      </c>
      <c r="Y50" s="57">
        <f t="shared" si="61"/>
        <v>2.7089561408921124E-3</v>
      </c>
      <c r="Z50" s="57">
        <f t="shared" si="65"/>
        <v>1.0013535620053948</v>
      </c>
      <c r="AA50" s="58">
        <f t="shared" si="31"/>
        <v>-6.0211861561889575E-2</v>
      </c>
      <c r="AB50" s="57">
        <f t="shared" si="55"/>
        <v>0.90894660015775164</v>
      </c>
      <c r="AC50" s="57">
        <f t="shared" si="63"/>
        <v>0.85593447217172269</v>
      </c>
      <c r="AD50" s="58">
        <f t="shared" si="33"/>
        <v>0.99786512269901229</v>
      </c>
      <c r="AE50" s="59">
        <f t="shared" si="64"/>
        <v>416.27961876153262</v>
      </c>
    </row>
    <row r="51" spans="1:31" ht="16.5" thickBot="1" x14ac:dyDescent="0.3">
      <c r="A51" s="1"/>
      <c r="B51" s="5"/>
      <c r="C51" s="4"/>
      <c r="D51" s="2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  <c r="Q51" s="52" t="s">
        <v>65</v>
      </c>
      <c r="R51" s="53" t="s">
        <v>13</v>
      </c>
      <c r="S51" s="53" t="s">
        <v>14</v>
      </c>
      <c r="T51" s="54">
        <f t="shared" si="56"/>
        <v>1032332.6522725639</v>
      </c>
      <c r="U51" s="55">
        <f t="shared" si="57"/>
        <v>0.75299321695206456</v>
      </c>
      <c r="V51" s="55">
        <f t="shared" si="58"/>
        <v>5.2359877559828336E-2</v>
      </c>
      <c r="W51" s="55">
        <f t="shared" si="59"/>
        <v>0.83178368196494068</v>
      </c>
      <c r="X51" s="56">
        <f t="shared" si="60"/>
        <v>-5.6232569244531183E-2</v>
      </c>
      <c r="Y51" s="57">
        <f t="shared" si="61"/>
        <v>3.0575815453720337E-3</v>
      </c>
      <c r="Z51" s="57">
        <f t="shared" si="65"/>
        <v>1.0015276239552118</v>
      </c>
      <c r="AA51" s="58">
        <f t="shared" si="31"/>
        <v>-5.6318471464372237E-2</v>
      </c>
      <c r="AB51" s="57">
        <f t="shared" si="55"/>
        <v>0.90894660015775164</v>
      </c>
      <c r="AC51" s="57">
        <f t="shared" si="63"/>
        <v>0.75131770575127987</v>
      </c>
      <c r="AD51" s="58">
        <f t="shared" si="33"/>
        <v>0.98689019288351809</v>
      </c>
      <c r="AE51" s="59">
        <f t="shared" si="64"/>
        <v>1032.3326522725638</v>
      </c>
    </row>
    <row r="52" spans="1:31" x14ac:dyDescent="0.25">
      <c r="A52" s="95" t="s">
        <v>375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7"/>
      <c r="P52" s="3"/>
      <c r="Q52" s="52" t="s">
        <v>258</v>
      </c>
      <c r="R52" s="60" t="s">
        <v>259</v>
      </c>
      <c r="S52" s="60" t="s">
        <v>260</v>
      </c>
      <c r="T52" s="54">
        <f t="shared" si="56"/>
        <v>306307.7879296203</v>
      </c>
      <c r="U52" s="55">
        <f t="shared" si="57"/>
        <v>0.87506930185544218</v>
      </c>
      <c r="V52" s="55">
        <f t="shared" si="58"/>
        <v>5.7081962813835076E-2</v>
      </c>
      <c r="W52" s="55">
        <f t="shared" si="59"/>
        <v>0.89282172441662944</v>
      </c>
      <c r="X52" s="56">
        <f t="shared" si="60"/>
        <v>-5.1510483990524443E-2</v>
      </c>
      <c r="Y52" s="57">
        <f t="shared" si="61"/>
        <v>2.6513245299499516E-3</v>
      </c>
      <c r="Z52" s="57">
        <f t="shared" si="65"/>
        <v>1.0013247847376745</v>
      </c>
      <c r="AA52" s="58">
        <f t="shared" si="31"/>
        <v>-5.1578724293545319E-2</v>
      </c>
      <c r="AB52" s="57">
        <f t="shared" si="55"/>
        <v>0.90894660015775164</v>
      </c>
      <c r="AC52" s="57">
        <f t="shared" si="63"/>
        <v>0.87341652052022078</v>
      </c>
      <c r="AD52" s="58">
        <f t="shared" si="33"/>
        <v>0.99884398189986445</v>
      </c>
      <c r="AE52" s="59">
        <f t="shared" si="64"/>
        <v>306.3077879296203</v>
      </c>
    </row>
    <row r="53" spans="1:31" ht="16.5" thickBot="1" x14ac:dyDescent="0.3">
      <c r="A53" s="38" t="s">
        <v>236</v>
      </c>
      <c r="B53" s="39" t="s">
        <v>237</v>
      </c>
      <c r="C53" s="39" t="s">
        <v>235</v>
      </c>
      <c r="D53" s="71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1" t="s">
        <v>90</v>
      </c>
      <c r="P53" s="3"/>
      <c r="Q53" s="52" t="s">
        <v>140</v>
      </c>
      <c r="R53" s="53" t="s">
        <v>141</v>
      </c>
      <c r="S53" s="53" t="s">
        <v>142</v>
      </c>
      <c r="T53" s="54">
        <f t="shared" si="56"/>
        <v>900561.40949751192</v>
      </c>
      <c r="U53" s="55">
        <f t="shared" si="57"/>
        <v>0.77019440635783043</v>
      </c>
      <c r="V53" s="55">
        <f t="shared" si="58"/>
        <v>8.3717626453992194E-2</v>
      </c>
      <c r="W53" s="55">
        <f t="shared" si="59"/>
        <v>0.84038427666782356</v>
      </c>
      <c r="X53" s="56">
        <f t="shared" si="60"/>
        <v>-2.4874820350367324E-2</v>
      </c>
      <c r="Y53" s="57">
        <f t="shared" si="61"/>
        <v>2.9999161447714861E-3</v>
      </c>
      <c r="Z53" s="57">
        <f t="shared" si="65"/>
        <v>1.0014988348194778</v>
      </c>
      <c r="AA53" s="58">
        <f t="shared" si="31"/>
        <v>-2.4912103597236709E-2</v>
      </c>
      <c r="AB53" s="57">
        <f t="shared" si="55"/>
        <v>0.90894660015775164</v>
      </c>
      <c r="AC53" s="57">
        <f t="shared" si="63"/>
        <v>0.76851604949064445</v>
      </c>
      <c r="AD53" s="58">
        <f t="shared" si="33"/>
        <v>0.9900187235325042</v>
      </c>
      <c r="AE53" s="59">
        <f t="shared" si="64"/>
        <v>900.56140949751193</v>
      </c>
    </row>
    <row r="54" spans="1:31" x14ac:dyDescent="0.25">
      <c r="A54" s="44" t="s">
        <v>399</v>
      </c>
      <c r="B54" s="45" t="s">
        <v>400</v>
      </c>
      <c r="C54" s="45" t="s">
        <v>401</v>
      </c>
      <c r="D54" s="46">
        <f t="shared" ref="D54:D55" si="66">($H$2/J54)*(ATAN(-N54/SQRT(1-N54^2))+2*ATAN(1))</f>
        <v>80312.938803361205</v>
      </c>
      <c r="E54" s="47">
        <f t="shared" ref="E54:E55" si="67">+SIGN(VALUE(B54))*(VALUE(MID(B54,2,2))+VALUE(MID(B54,4,2))/60+VALUE(MID(B54,6,5))/3600)*$E$2</f>
        <v>0.8997055938747035</v>
      </c>
      <c r="F54" s="47">
        <f t="shared" ref="F54:F55" si="68">+SIGN(VALUE(C54))*(VALUE(MID(C54,2,2))+VALUE(MID(C54,4,2))/60+VALUE(MID(C54,6,5))/3600)*$E$2</f>
        <v>9.8302761236491037E-2</v>
      </c>
      <c r="G54" s="47">
        <f t="shared" ref="G54:G55" si="69">($E$3+E54)/2</f>
        <v>0.9051398704262601</v>
      </c>
      <c r="H54" s="48">
        <f t="shared" ref="H54:H55" si="70">F54-$E$4</f>
        <v>-1.0289685567868481E-2</v>
      </c>
      <c r="I54" s="49">
        <f t="shared" ref="I54:I55" si="71">$F$2*COS(G54)^2</f>
        <v>2.5704413105206306E-3</v>
      </c>
      <c r="J54" s="49">
        <f t="shared" ref="J54:J78" si="72">SQRT(1+I54)</f>
        <v>1.0012843958189503</v>
      </c>
      <c r="K54" s="50">
        <f t="shared" ref="K54:K55" si="73">J54*H54</f>
        <v>-1.0302901596990165E-2</v>
      </c>
      <c r="L54" s="49">
        <f t="shared" ref="L54:L78" si="74">ATAN($G$2*TAN($E$3))</f>
        <v>0.90894660015775164</v>
      </c>
      <c r="M54" s="49">
        <f t="shared" ref="M54:M55" si="75">ATAN($G$2*TAN(E54))</f>
        <v>0.89806944352511353</v>
      </c>
      <c r="N54" s="50">
        <f t="shared" ref="N54:N55" si="76">SIN(L54)*SIN(M54)+COS(L54)*COS(M54)*COS(K54)</f>
        <v>0.99992051915124525</v>
      </c>
      <c r="O54" s="51">
        <f t="shared" ref="O54:O55" si="77">SUM(D54/1000)</f>
        <v>80.312938803361206</v>
      </c>
      <c r="P54" s="3"/>
      <c r="Q54" s="52" t="s">
        <v>92</v>
      </c>
      <c r="R54" s="53" t="s">
        <v>143</v>
      </c>
      <c r="S54" s="53" t="s">
        <v>144</v>
      </c>
      <c r="T54" s="54">
        <f t="shared" si="56"/>
        <v>564175.65564747353</v>
      </c>
      <c r="U54" s="55">
        <f t="shared" si="57"/>
        <v>0.83690961701531175</v>
      </c>
      <c r="V54" s="55">
        <f t="shared" si="58"/>
        <v>3.2225565383349905E-2</v>
      </c>
      <c r="W54" s="55">
        <f t="shared" si="59"/>
        <v>0.87374188199656433</v>
      </c>
      <c r="X54" s="56">
        <f t="shared" si="60"/>
        <v>-7.6366881421009614E-2</v>
      </c>
      <c r="Y54" s="57">
        <f t="shared" si="61"/>
        <v>2.7774492058323702E-3</v>
      </c>
      <c r="Z54" s="57">
        <f t="shared" si="65"/>
        <v>1.0013877616617013</v>
      </c>
      <c r="AA54" s="58">
        <f t="shared" si="31"/>
        <v>-7.6472860451269373E-2</v>
      </c>
      <c r="AB54" s="57">
        <f t="shared" si="55"/>
        <v>0.90894660015775164</v>
      </c>
      <c r="AC54" s="57">
        <f t="shared" si="63"/>
        <v>0.83523901319029414</v>
      </c>
      <c r="AD54" s="58">
        <f t="shared" si="33"/>
        <v>0.99607958910202288</v>
      </c>
      <c r="AE54" s="59">
        <f t="shared" si="64"/>
        <v>564.17565564747349</v>
      </c>
    </row>
    <row r="55" spans="1:31" x14ac:dyDescent="0.25">
      <c r="A55" s="52" t="s">
        <v>191</v>
      </c>
      <c r="B55" s="53" t="s">
        <v>192</v>
      </c>
      <c r="C55" s="53" t="s">
        <v>193</v>
      </c>
      <c r="D55" s="54">
        <f t="shared" si="66"/>
        <v>88455.252668701709</v>
      </c>
      <c r="E55" s="55">
        <f t="shared" si="67"/>
        <v>0.90067861493269041</v>
      </c>
      <c r="F55" s="55">
        <f t="shared" si="68"/>
        <v>9.2873332821745508E-2</v>
      </c>
      <c r="G55" s="55">
        <f t="shared" si="69"/>
        <v>0.90562638095525361</v>
      </c>
      <c r="H55" s="56">
        <f t="shared" si="70"/>
        <v>-1.5719113982614011E-2</v>
      </c>
      <c r="I55" s="57">
        <f t="shared" si="71"/>
        <v>2.5672564291655373E-3</v>
      </c>
      <c r="J55" s="57">
        <f t="shared" si="72"/>
        <v>1.0012828054197103</v>
      </c>
      <c r="K55" s="58">
        <f t="shared" si="73"/>
        <v>-1.5739278547223953E-2</v>
      </c>
      <c r="L55" s="57">
        <f t="shared" si="74"/>
        <v>0.90894660015775164</v>
      </c>
      <c r="M55" s="57">
        <f t="shared" si="75"/>
        <v>0.89904320333940102</v>
      </c>
      <c r="N55" s="58">
        <f t="shared" si="76"/>
        <v>0.99990358688604575</v>
      </c>
      <c r="O55" s="59">
        <f t="shared" si="77"/>
        <v>88.455252668701704</v>
      </c>
      <c r="P55" s="3"/>
      <c r="Q55" s="52" t="s">
        <v>66</v>
      </c>
      <c r="R55" s="53" t="s">
        <v>15</v>
      </c>
      <c r="S55" s="53" t="s">
        <v>16</v>
      </c>
      <c r="T55" s="54">
        <f t="shared" si="56"/>
        <v>1098701.7510502313</v>
      </c>
      <c r="U55" s="55">
        <f t="shared" si="57"/>
        <v>0.7563093425308538</v>
      </c>
      <c r="V55" s="55">
        <f t="shared" si="58"/>
        <v>-6.331666675290352E-3</v>
      </c>
      <c r="W55" s="55">
        <f t="shared" si="59"/>
        <v>0.8334417447543353</v>
      </c>
      <c r="X55" s="56">
        <f t="shared" si="60"/>
        <v>-0.11492411347964987</v>
      </c>
      <c r="Y55" s="57">
        <f t="shared" si="61"/>
        <v>3.0464568254290609E-3</v>
      </c>
      <c r="Z55" s="57">
        <f t="shared" si="65"/>
        <v>1.0015220700640746</v>
      </c>
      <c r="AA55" s="58">
        <f t="shared" si="31"/>
        <v>-0.11509903603241756</v>
      </c>
      <c r="AB55" s="57">
        <f t="shared" si="55"/>
        <v>0.90894660015775164</v>
      </c>
      <c r="AC55" s="57">
        <f t="shared" si="63"/>
        <v>0.75463312835179819</v>
      </c>
      <c r="AD55" s="58">
        <f t="shared" si="33"/>
        <v>0.98515481779875236</v>
      </c>
      <c r="AE55" s="59">
        <f t="shared" si="64"/>
        <v>1098.7017510502312</v>
      </c>
    </row>
    <row r="56" spans="1:31" x14ac:dyDescent="0.25">
      <c r="A56" s="52" t="s">
        <v>93</v>
      </c>
      <c r="B56" s="53" t="s">
        <v>227</v>
      </c>
      <c r="C56" s="53" t="s">
        <v>228</v>
      </c>
      <c r="D56" s="54">
        <f t="shared" ref="D56:D78" si="78">($H$2/J56)*(ATAN(-N56/SQRT(1-N56^2))+2*ATAN(1))</f>
        <v>85553.360670825045</v>
      </c>
      <c r="E56" s="55">
        <f t="shared" ref="E56:E78" si="79">+SIGN(VALUE(B56))*(VALUE(MID(B56,2,2))+VALUE(MID(B56,4,2))/60+VALUE(MID(B56,6,5))/3600)*$E$2</f>
        <v>0.89806983251464012</v>
      </c>
      <c r="F56" s="55">
        <f t="shared" ref="F56:F78" si="80">+SIGN(VALUE(C56))*(VALUE(MID(C56,2,2))+VALUE(MID(C56,4,2))/60+VALUE(MID(C56,6,5))/3600)*$E$2</f>
        <v>0.10073022333780642</v>
      </c>
      <c r="G56" s="55">
        <f t="shared" ref="G56:G78" si="81">($E$3+E56)/2</f>
        <v>0.90432198974622846</v>
      </c>
      <c r="H56" s="56">
        <f t="shared" ref="H56:H78" si="82">F56-$E$4</f>
        <v>-7.8622234665531032E-3</v>
      </c>
      <c r="I56" s="57">
        <f t="shared" ref="I56:I78" si="83">$F$2*COS(G56)^2</f>
        <v>2.5757971697394828E-3</v>
      </c>
      <c r="J56" s="57">
        <f t="shared" si="72"/>
        <v>1.0012870703098784</v>
      </c>
      <c r="K56" s="58">
        <f t="shared" ref="K56:K78" si="84">J56*H56</f>
        <v>-7.8723427009465326E-3</v>
      </c>
      <c r="L56" s="57">
        <f t="shared" si="74"/>
        <v>0.90894660015775164</v>
      </c>
      <c r="M56" s="57">
        <f t="shared" ref="M56:M78" si="85">ATAN($G$2*TAN(E56))</f>
        <v>0.89643245421122164</v>
      </c>
      <c r="N56" s="58">
        <f t="shared" ref="N56:N78" si="86">SIN(L56)*SIN(M56)+COS(L56)*COS(M56)*COS(K56)</f>
        <v>0.99990980817949515</v>
      </c>
      <c r="O56" s="59">
        <f t="shared" ref="O56:O78" si="87">SUM(D56/1000)</f>
        <v>85.553360670825043</v>
      </c>
      <c r="P56" s="3"/>
      <c r="Q56" s="52" t="s">
        <v>49</v>
      </c>
      <c r="R56" s="53" t="s">
        <v>84</v>
      </c>
      <c r="S56" s="53" t="s">
        <v>82</v>
      </c>
      <c r="T56" s="54">
        <f t="shared" si="56"/>
        <v>877507.33063050313</v>
      </c>
      <c r="U56" s="55">
        <f t="shared" si="57"/>
        <v>0.78867065574491435</v>
      </c>
      <c r="V56" s="55">
        <f t="shared" si="58"/>
        <v>1.1494932379106758E-2</v>
      </c>
      <c r="W56" s="55">
        <f t="shared" si="59"/>
        <v>0.84962240136136558</v>
      </c>
      <c r="X56" s="56">
        <f t="shared" si="60"/>
        <v>-9.7097514425252759E-2</v>
      </c>
      <c r="Y56" s="57">
        <f t="shared" si="61"/>
        <v>2.9380985831234676E-3</v>
      </c>
      <c r="Z56" s="57">
        <f t="shared" si="65"/>
        <v>1.0014679718209283</v>
      </c>
      <c r="AA56" s="58">
        <f t="shared" si="31"/>
        <v>-9.7240050840311204E-2</v>
      </c>
      <c r="AB56" s="57">
        <f t="shared" si="55"/>
        <v>0.90894660015775164</v>
      </c>
      <c r="AC56" s="57">
        <f t="shared" si="63"/>
        <v>0.78699145444782825</v>
      </c>
      <c r="AD56" s="58">
        <f t="shared" si="33"/>
        <v>0.99052300197761056</v>
      </c>
      <c r="AE56" s="59">
        <f t="shared" si="64"/>
        <v>877.50733063050313</v>
      </c>
    </row>
    <row r="57" spans="1:31" x14ac:dyDescent="0.25">
      <c r="A57" s="52" t="s">
        <v>336</v>
      </c>
      <c r="B57" s="8" t="s">
        <v>379</v>
      </c>
      <c r="C57" s="9" t="s">
        <v>380</v>
      </c>
      <c r="D57" s="54">
        <f t="shared" si="78"/>
        <v>8014.4447555198412</v>
      </c>
      <c r="E57" s="55">
        <f t="shared" si="79"/>
        <v>0.91181914851090606</v>
      </c>
      <c r="F57" s="55">
        <f t="shared" si="80"/>
        <v>0.10830931561459158</v>
      </c>
      <c r="G57" s="55">
        <f t="shared" si="81"/>
        <v>0.91119664774436138</v>
      </c>
      <c r="H57" s="56">
        <f t="shared" si="82"/>
        <v>-2.8313118976794338E-4</v>
      </c>
      <c r="I57" s="57">
        <f t="shared" si="83"/>
        <v>2.5308462592254755E-3</v>
      </c>
      <c r="J57" s="57">
        <f t="shared" si="72"/>
        <v>1.0012646234933229</v>
      </c>
      <c r="K57" s="58">
        <f t="shared" si="84"/>
        <v>-2.8348924412221636E-4</v>
      </c>
      <c r="L57" s="57">
        <f t="shared" si="74"/>
        <v>0.90894660015775164</v>
      </c>
      <c r="M57" s="57">
        <f t="shared" si="85"/>
        <v>0.91019263646124471</v>
      </c>
      <c r="N57" s="58">
        <f t="shared" si="86"/>
        <v>0.99999920854380409</v>
      </c>
      <c r="O57" s="59">
        <f t="shared" si="87"/>
        <v>8.0144447555198415</v>
      </c>
      <c r="P57" s="3"/>
      <c r="Q57" s="52" t="s">
        <v>46</v>
      </c>
      <c r="R57" s="53" t="s">
        <v>47</v>
      </c>
      <c r="S57" s="53" t="s">
        <v>48</v>
      </c>
      <c r="T57" s="54">
        <f t="shared" si="56"/>
        <v>339742.50511421327</v>
      </c>
      <c r="U57" s="55">
        <f t="shared" si="57"/>
        <v>0.87137017346857648</v>
      </c>
      <c r="V57" s="55">
        <f t="shared" si="58"/>
        <v>5.1278743050954104E-2</v>
      </c>
      <c r="W57" s="55">
        <f t="shared" si="59"/>
        <v>0.89097216022319659</v>
      </c>
      <c r="X57" s="56">
        <f t="shared" si="60"/>
        <v>-5.7313703753405415E-2</v>
      </c>
      <c r="Y57" s="57">
        <f t="shared" si="61"/>
        <v>2.663507963460821E-3</v>
      </c>
      <c r="Z57" s="57">
        <f t="shared" si="65"/>
        <v>1.0013308683764128</v>
      </c>
      <c r="AA57" s="58">
        <f t="shared" si="31"/>
        <v>-5.7389980749265913E-2</v>
      </c>
      <c r="AB57" s="57">
        <f t="shared" si="55"/>
        <v>0.90894660015775164</v>
      </c>
      <c r="AC57" s="57">
        <f t="shared" si="63"/>
        <v>0.86971524087737306</v>
      </c>
      <c r="AD57" s="58">
        <f t="shared" si="33"/>
        <v>0.99857788625807065</v>
      </c>
      <c r="AE57" s="59">
        <f t="shared" si="64"/>
        <v>339.74250511421326</v>
      </c>
    </row>
    <row r="58" spans="1:31" x14ac:dyDescent="0.25">
      <c r="A58" s="52" t="s">
        <v>194</v>
      </c>
      <c r="B58" s="53" t="s">
        <v>195</v>
      </c>
      <c r="C58" s="53" t="s">
        <v>196</v>
      </c>
      <c r="D58" s="54">
        <f t="shared" si="78"/>
        <v>26512.522528342153</v>
      </c>
      <c r="E58" s="55">
        <f t="shared" si="79"/>
        <v>0.9071106380399705</v>
      </c>
      <c r="F58" s="55">
        <f t="shared" si="80"/>
        <v>0.10485695739141067</v>
      </c>
      <c r="G58" s="55">
        <f t="shared" si="81"/>
        <v>0.90884239250889365</v>
      </c>
      <c r="H58" s="56">
        <f t="shared" si="82"/>
        <v>-3.7354894129488503E-3</v>
      </c>
      <c r="I58" s="57">
        <f t="shared" si="83"/>
        <v>2.5462224578606187E-3</v>
      </c>
      <c r="J58" s="57">
        <f t="shared" si="72"/>
        <v>1.0012723018529277</v>
      </c>
      <c r="K58" s="58">
        <f t="shared" si="84"/>
        <v>-3.7402420830505369E-3</v>
      </c>
      <c r="L58" s="57">
        <f t="shared" si="74"/>
        <v>0.90894660015775164</v>
      </c>
      <c r="M58" s="57">
        <f t="shared" si="85"/>
        <v>0.90548026572887153</v>
      </c>
      <c r="N58" s="58">
        <f t="shared" si="86"/>
        <v>0.99999133859798872</v>
      </c>
      <c r="O58" s="59">
        <f t="shared" si="87"/>
        <v>26.512522528342153</v>
      </c>
      <c r="P58" s="3"/>
      <c r="Q58" s="52" t="s">
        <v>67</v>
      </c>
      <c r="R58" s="53" t="s">
        <v>88</v>
      </c>
      <c r="S58" s="53" t="s">
        <v>89</v>
      </c>
      <c r="T58" s="54">
        <f t="shared" si="56"/>
        <v>1071193.1828433967</v>
      </c>
      <c r="U58" s="55">
        <f t="shared" si="57"/>
        <v>0.74708333817933947</v>
      </c>
      <c r="V58" s="55">
        <f t="shared" si="58"/>
        <v>5.0246089910190826E-2</v>
      </c>
      <c r="W58" s="55">
        <f t="shared" si="59"/>
        <v>0.82882874257857808</v>
      </c>
      <c r="X58" s="56">
        <f t="shared" si="60"/>
        <v>-5.8346356894168692E-2</v>
      </c>
      <c r="Y58" s="57">
        <f t="shared" si="61"/>
        <v>3.0774160491787816E-3</v>
      </c>
      <c r="Z58" s="57">
        <f t="shared" si="65"/>
        <v>1.0015375260314408</v>
      </c>
      <c r="AA58" s="58">
        <f t="shared" si="31"/>
        <v>-5.8436065936733207E-2</v>
      </c>
      <c r="AB58" s="57">
        <f t="shared" si="55"/>
        <v>0.90894660015775164</v>
      </c>
      <c r="AC58" s="57">
        <f t="shared" si="63"/>
        <v>0.74540926242880357</v>
      </c>
      <c r="AD58" s="58">
        <f t="shared" si="33"/>
        <v>0.98588671333608868</v>
      </c>
      <c r="AE58" s="59">
        <f t="shared" si="64"/>
        <v>1071.1931828433967</v>
      </c>
    </row>
    <row r="59" spans="1:31" x14ac:dyDescent="0.25">
      <c r="A59" s="52" t="s">
        <v>335</v>
      </c>
      <c r="B59" s="53" t="s">
        <v>370</v>
      </c>
      <c r="C59" s="53" t="s">
        <v>371</v>
      </c>
      <c r="D59" s="54">
        <f t="shared" si="78"/>
        <v>162013.93423485153</v>
      </c>
      <c r="E59" s="55">
        <f t="shared" si="79"/>
        <v>0.88581956042036469</v>
      </c>
      <c r="F59" s="55">
        <f t="shared" si="80"/>
        <v>9.9371290589656436E-2</v>
      </c>
      <c r="G59" s="55">
        <f t="shared" si="81"/>
        <v>0.89819685369909075</v>
      </c>
      <c r="H59" s="56">
        <f t="shared" si="82"/>
        <v>-9.2211562147030829E-3</v>
      </c>
      <c r="I59" s="57">
        <f t="shared" si="83"/>
        <v>2.6159739227282898E-3</v>
      </c>
      <c r="J59" s="57">
        <f t="shared" si="72"/>
        <v>1.0013071326634642</v>
      </c>
      <c r="K59" s="58">
        <f t="shared" si="84"/>
        <v>-9.2332094891862272E-3</v>
      </c>
      <c r="L59" s="57">
        <f t="shared" si="74"/>
        <v>0.90894660015775164</v>
      </c>
      <c r="M59" s="57">
        <f t="shared" si="85"/>
        <v>0.88417354446794927</v>
      </c>
      <c r="N59" s="58">
        <f t="shared" si="86"/>
        <v>0.99967655662467003</v>
      </c>
      <c r="O59" s="59">
        <f t="shared" si="87"/>
        <v>162.01393423485155</v>
      </c>
      <c r="P59" s="3"/>
      <c r="Q59" s="52" t="s">
        <v>265</v>
      </c>
      <c r="R59" s="53" t="s">
        <v>263</v>
      </c>
      <c r="S59" s="53" t="s">
        <v>264</v>
      </c>
      <c r="T59" s="54">
        <f t="shared" si="56"/>
        <v>528387.01139194996</v>
      </c>
      <c r="U59" s="55">
        <f t="shared" si="57"/>
        <v>0.8407105562752103</v>
      </c>
      <c r="V59" s="55">
        <f t="shared" si="58"/>
        <v>3.9003260645261016E-2</v>
      </c>
      <c r="W59" s="55">
        <f t="shared" si="59"/>
        <v>0.87564235162651349</v>
      </c>
      <c r="X59" s="56">
        <f t="shared" si="60"/>
        <v>-6.9589186159098509E-2</v>
      </c>
      <c r="Y59" s="57">
        <f t="shared" si="61"/>
        <v>2.7648447124644085E-3</v>
      </c>
      <c r="Z59" s="57">
        <f t="shared" si="65"/>
        <v>1.0013814681291362</v>
      </c>
      <c r="AA59" s="58">
        <f t="shared" si="31"/>
        <v>-6.9685321401909833E-2</v>
      </c>
      <c r="AB59" s="57">
        <f t="shared" si="55"/>
        <v>0.90894660015775164</v>
      </c>
      <c r="AC59" s="57">
        <f t="shared" si="63"/>
        <v>0.83904129252646953</v>
      </c>
      <c r="AD59" s="58">
        <f t="shared" si="33"/>
        <v>0.99656096495602886</v>
      </c>
      <c r="AE59" s="59">
        <f t="shared" si="64"/>
        <v>528.38701139194995</v>
      </c>
    </row>
    <row r="60" spans="1:31" x14ac:dyDescent="0.25">
      <c r="A60" s="52" t="s">
        <v>25</v>
      </c>
      <c r="B60" s="53" t="s">
        <v>27</v>
      </c>
      <c r="C60" s="53" t="s">
        <v>28</v>
      </c>
      <c r="D60" s="54">
        <f t="shared" si="78"/>
        <v>56805.511266481837</v>
      </c>
      <c r="E60" s="55">
        <f t="shared" si="79"/>
        <v>0.9019042239185352</v>
      </c>
      <c r="F60" s="55">
        <f t="shared" si="80"/>
        <v>0.10526565532458598</v>
      </c>
      <c r="G60" s="55">
        <f t="shared" si="81"/>
        <v>0.90623918544817594</v>
      </c>
      <c r="H60" s="56">
        <f t="shared" si="82"/>
        <v>-3.326791479773536E-3</v>
      </c>
      <c r="I60" s="57">
        <f t="shared" si="83"/>
        <v>2.5632458614980301E-3</v>
      </c>
      <c r="J60" s="57">
        <f t="shared" si="72"/>
        <v>1.0012808027029669</v>
      </c>
      <c r="K60" s="58">
        <f t="shared" si="84"/>
        <v>-3.3310524432930374E-3</v>
      </c>
      <c r="L60" s="57">
        <f t="shared" si="74"/>
        <v>0.90894660015775164</v>
      </c>
      <c r="M60" s="57">
        <f t="shared" si="85"/>
        <v>0.90026975167985701</v>
      </c>
      <c r="N60" s="58">
        <f t="shared" si="86"/>
        <v>0.99996023763895237</v>
      </c>
      <c r="O60" s="59">
        <f t="shared" si="87"/>
        <v>56.805511266481837</v>
      </c>
      <c r="P60" s="3"/>
      <c r="Q60" s="52" t="s">
        <v>68</v>
      </c>
      <c r="R60" s="53" t="s">
        <v>17</v>
      </c>
      <c r="S60" s="53" t="s">
        <v>18</v>
      </c>
      <c r="T60" s="54">
        <f t="shared" si="56"/>
        <v>360662.22768708569</v>
      </c>
      <c r="U60" s="55">
        <f t="shared" si="57"/>
        <v>0.85925952771446068</v>
      </c>
      <c r="V60" s="55">
        <f t="shared" si="58"/>
        <v>7.1015508008922729E-2</v>
      </c>
      <c r="W60" s="55">
        <f t="shared" si="59"/>
        <v>0.88491683734613868</v>
      </c>
      <c r="X60" s="56">
        <f t="shared" si="60"/>
        <v>-3.757693879543679E-2</v>
      </c>
      <c r="Y60" s="57">
        <f t="shared" si="61"/>
        <v>2.7034622604213184E-3</v>
      </c>
      <c r="Z60" s="57">
        <f t="shared" si="65"/>
        <v>1.0013508187745299</v>
      </c>
      <c r="AA60" s="58">
        <f t="shared" si="31"/>
        <v>-3.7627698429851031E-2</v>
      </c>
      <c r="AB60" s="57">
        <f t="shared" si="55"/>
        <v>0.90894660015775164</v>
      </c>
      <c r="AC60" s="57">
        <f t="shared" si="63"/>
        <v>0.85759818692597467</v>
      </c>
      <c r="AD60" s="58">
        <f t="shared" si="33"/>
        <v>0.99839734473199349</v>
      </c>
      <c r="AE60" s="59">
        <f t="shared" si="64"/>
        <v>360.6622276870857</v>
      </c>
    </row>
    <row r="61" spans="1:31" x14ac:dyDescent="0.25">
      <c r="A61" s="52" t="s">
        <v>77</v>
      </c>
      <c r="B61" s="53" t="s">
        <v>78</v>
      </c>
      <c r="C61" s="53" t="s">
        <v>79</v>
      </c>
      <c r="D61" s="54">
        <f t="shared" si="78"/>
        <v>50315.260632070102</v>
      </c>
      <c r="E61" s="55">
        <f t="shared" si="79"/>
        <v>0.90337320937229715</v>
      </c>
      <c r="F61" s="55">
        <f t="shared" si="80"/>
        <v>0.10336227681255002</v>
      </c>
      <c r="G61" s="55">
        <f t="shared" si="81"/>
        <v>0.90697367817505703</v>
      </c>
      <c r="H61" s="56">
        <f t="shared" si="82"/>
        <v>-5.2301699918095024E-3</v>
      </c>
      <c r="I61" s="57">
        <f t="shared" si="83"/>
        <v>2.5584404882710425E-3</v>
      </c>
      <c r="J61" s="57">
        <f t="shared" si="72"/>
        <v>1.0012784030869093</v>
      </c>
      <c r="K61" s="58">
        <f t="shared" si="84"/>
        <v>-5.2368562572720923E-3</v>
      </c>
      <c r="L61" s="57">
        <f t="shared" si="74"/>
        <v>0.90894660015775164</v>
      </c>
      <c r="M61" s="57">
        <f t="shared" si="85"/>
        <v>0.90173987597546856</v>
      </c>
      <c r="N61" s="58">
        <f t="shared" si="86"/>
        <v>0.99996880469685334</v>
      </c>
      <c r="O61" s="59">
        <f t="shared" si="87"/>
        <v>50.3152606320701</v>
      </c>
      <c r="P61" s="3"/>
      <c r="Q61" s="52" t="s">
        <v>145</v>
      </c>
      <c r="R61" s="53" t="s">
        <v>146</v>
      </c>
      <c r="S61" s="53" t="s">
        <v>147</v>
      </c>
      <c r="T61" s="54">
        <f t="shared" si="56"/>
        <v>322226.90582923533</v>
      </c>
      <c r="U61" s="55">
        <f t="shared" si="57"/>
        <v>0.86430643813481078</v>
      </c>
      <c r="V61" s="55">
        <f t="shared" si="58"/>
        <v>7.6396939869238414E-2</v>
      </c>
      <c r="W61" s="55">
        <f t="shared" si="59"/>
        <v>0.88744029255631385</v>
      </c>
      <c r="X61" s="56">
        <f t="shared" si="60"/>
        <v>-3.2195506935121104E-2</v>
      </c>
      <c r="Y61" s="57">
        <f t="shared" si="61"/>
        <v>2.6867997578605795E-3</v>
      </c>
      <c r="Z61" s="57">
        <f t="shared" si="65"/>
        <v>1.0013424987275137</v>
      </c>
      <c r="AA61" s="58">
        <f t="shared" si="31"/>
        <v>-3.2238729362213163E-2</v>
      </c>
      <c r="AB61" s="57">
        <f t="shared" si="55"/>
        <v>0.90894660015775164</v>
      </c>
      <c r="AC61" s="57">
        <f t="shared" si="63"/>
        <v>0.86264764951735162</v>
      </c>
      <c r="AD61" s="58">
        <f t="shared" si="33"/>
        <v>0.99872068175067374</v>
      </c>
      <c r="AE61" s="59">
        <f t="shared" si="64"/>
        <v>322.22690582923531</v>
      </c>
    </row>
    <row r="62" spans="1:31" x14ac:dyDescent="0.25">
      <c r="A62" s="52" t="s">
        <v>94</v>
      </c>
      <c r="B62" s="53" t="s">
        <v>197</v>
      </c>
      <c r="C62" s="53" t="s">
        <v>198</v>
      </c>
      <c r="D62" s="54">
        <f t="shared" si="78"/>
        <v>112395.94957704849</v>
      </c>
      <c r="E62" s="55">
        <f t="shared" si="79"/>
        <v>0.89627505226717274</v>
      </c>
      <c r="F62" s="55">
        <f t="shared" si="80"/>
        <v>9.1969155306476258E-2</v>
      </c>
      <c r="G62" s="55">
        <f t="shared" si="81"/>
        <v>0.90342459962249477</v>
      </c>
      <c r="H62" s="56">
        <f t="shared" si="82"/>
        <v>-1.6623291497883261E-2</v>
      </c>
      <c r="I62" s="57">
        <f t="shared" si="83"/>
        <v>2.5816761370701814E-3</v>
      </c>
      <c r="J62" s="57">
        <f t="shared" si="72"/>
        <v>1.0012900060107812</v>
      </c>
      <c r="K62" s="58">
        <f t="shared" si="84"/>
        <v>-1.6644735643834497E-2</v>
      </c>
      <c r="L62" s="57">
        <f t="shared" si="74"/>
        <v>0.90894660015775164</v>
      </c>
      <c r="M62" s="57">
        <f t="shared" si="85"/>
        <v>0.8946363468215579</v>
      </c>
      <c r="N62" s="58">
        <f t="shared" si="86"/>
        <v>0.99984433458489663</v>
      </c>
      <c r="O62" s="59">
        <f t="shared" si="87"/>
        <v>112.3959495770485</v>
      </c>
      <c r="P62" s="3"/>
      <c r="Q62" s="52" t="s">
        <v>148</v>
      </c>
      <c r="R62" s="53" t="s">
        <v>149</v>
      </c>
      <c r="S62" s="53" t="s">
        <v>150</v>
      </c>
      <c r="T62" s="54">
        <f t="shared" si="56"/>
        <v>812270.31855762971</v>
      </c>
      <c r="U62" s="55">
        <f t="shared" si="57"/>
        <v>0.80332657332485513</v>
      </c>
      <c r="V62" s="55">
        <f t="shared" si="58"/>
        <v>3.3743032205222705E-3</v>
      </c>
      <c r="W62" s="55">
        <f t="shared" si="59"/>
        <v>0.85695036015133597</v>
      </c>
      <c r="X62" s="56">
        <f t="shared" si="60"/>
        <v>-0.10521814358383724</v>
      </c>
      <c r="Y62" s="57">
        <f t="shared" si="61"/>
        <v>2.8891667960813812E-3</v>
      </c>
      <c r="Z62" s="57">
        <f t="shared" si="65"/>
        <v>1.0014435414920211</v>
      </c>
      <c r="AA62" s="58">
        <f t="shared" si="31"/>
        <v>-0.10537003033981394</v>
      </c>
      <c r="AB62" s="57">
        <f t="shared" si="55"/>
        <v>0.90894660015775164</v>
      </c>
      <c r="AC62" s="57">
        <f t="shared" si="63"/>
        <v>0.80164833286708304</v>
      </c>
      <c r="AD62" s="58">
        <f t="shared" si="33"/>
        <v>0.99187828625271313</v>
      </c>
      <c r="AE62" s="59">
        <f t="shared" si="64"/>
        <v>812.27031855762971</v>
      </c>
    </row>
    <row r="63" spans="1:31" x14ac:dyDescent="0.25">
      <c r="A63" s="52" t="s">
        <v>199</v>
      </c>
      <c r="B63" s="53" t="s">
        <v>200</v>
      </c>
      <c r="C63" s="53" t="s">
        <v>201</v>
      </c>
      <c r="D63" s="54">
        <f t="shared" si="78"/>
        <v>39764.390519880559</v>
      </c>
      <c r="E63" s="55">
        <f t="shared" si="79"/>
        <v>0.90679890284301701</v>
      </c>
      <c r="F63" s="55">
        <f t="shared" si="80"/>
        <v>0.10053678267904372</v>
      </c>
      <c r="G63" s="55">
        <f t="shared" si="81"/>
        <v>0.9086865249104169</v>
      </c>
      <c r="H63" s="56">
        <f t="shared" si="82"/>
        <v>-8.0556641253158034E-3</v>
      </c>
      <c r="I63" s="57">
        <f t="shared" si="83"/>
        <v>2.5472411142192339E-3</v>
      </c>
      <c r="J63" s="57">
        <f t="shared" si="72"/>
        <v>1.0012728105337823</v>
      </c>
      <c r="K63" s="58">
        <f t="shared" si="84"/>
        <v>-8.065917459471118E-3</v>
      </c>
      <c r="L63" s="57">
        <f t="shared" si="74"/>
        <v>0.90894660015775164</v>
      </c>
      <c r="M63" s="57">
        <f t="shared" si="85"/>
        <v>0.90516828006206751</v>
      </c>
      <c r="N63" s="58">
        <f t="shared" si="86"/>
        <v>0.99998051616631145</v>
      </c>
      <c r="O63" s="59">
        <f t="shared" si="87"/>
        <v>39.764390519880557</v>
      </c>
      <c r="P63" s="3"/>
      <c r="Q63" s="52" t="s">
        <v>59</v>
      </c>
      <c r="R63" s="53" t="s">
        <v>19</v>
      </c>
      <c r="S63" s="53" t="s">
        <v>20</v>
      </c>
      <c r="T63" s="54">
        <f t="shared" si="56"/>
        <v>607178.94967408211</v>
      </c>
      <c r="U63" s="55">
        <f t="shared" si="57"/>
        <v>0.82773209403190839</v>
      </c>
      <c r="V63" s="55">
        <f t="shared" si="58"/>
        <v>3.5764705255449405E-2</v>
      </c>
      <c r="W63" s="55">
        <f t="shared" si="59"/>
        <v>0.8691531205048626</v>
      </c>
      <c r="X63" s="56">
        <f t="shared" si="60"/>
        <v>-7.2827741548910113E-2</v>
      </c>
      <c r="Y63" s="57">
        <f t="shared" si="61"/>
        <v>2.8079181897015032E-3</v>
      </c>
      <c r="Z63" s="57">
        <f t="shared" ref="Z63:Z72" si="88">SQRT(1+Y63)</f>
        <v>1.00140297492553</v>
      </c>
      <c r="AA63" s="58">
        <f t="shared" si="31"/>
        <v>-7.2929917044186207E-2</v>
      </c>
      <c r="AB63" s="57">
        <f t="shared" si="55"/>
        <v>0.90894660015775164</v>
      </c>
      <c r="AC63" s="57">
        <f t="shared" si="63"/>
        <v>0.82605865284252933</v>
      </c>
      <c r="AD63" s="58">
        <f t="shared" si="33"/>
        <v>0.99545949082024077</v>
      </c>
      <c r="AE63" s="59">
        <f t="shared" si="64"/>
        <v>607.17894967408211</v>
      </c>
    </row>
    <row r="64" spans="1:31" x14ac:dyDescent="0.25">
      <c r="A64" s="52" t="s">
        <v>224</v>
      </c>
      <c r="B64" s="53" t="s">
        <v>225</v>
      </c>
      <c r="C64" s="53" t="s">
        <v>226</v>
      </c>
      <c r="D64" s="54">
        <f t="shared" si="78"/>
        <v>16452.066840566487</v>
      </c>
      <c r="E64" s="55">
        <f t="shared" si="79"/>
        <v>0.91236941203896538</v>
      </c>
      <c r="F64" s="55">
        <f t="shared" si="80"/>
        <v>0.11161089678294742</v>
      </c>
      <c r="G64" s="55">
        <f t="shared" si="81"/>
        <v>0.91147177950839109</v>
      </c>
      <c r="H64" s="56">
        <f t="shared" si="82"/>
        <v>3.0184499785878977E-3</v>
      </c>
      <c r="I64" s="57">
        <f t="shared" si="83"/>
        <v>2.5290505157226982E-3</v>
      </c>
      <c r="J64" s="57">
        <f t="shared" si="72"/>
        <v>1.0012637267552054</v>
      </c>
      <c r="K64" s="58">
        <f t="shared" si="84"/>
        <v>3.0222644745850884E-3</v>
      </c>
      <c r="L64" s="57">
        <f t="shared" si="74"/>
        <v>0.90894660015775164</v>
      </c>
      <c r="M64" s="57">
        <f t="shared" si="85"/>
        <v>0.91074336055322269</v>
      </c>
      <c r="N64" s="58">
        <f t="shared" si="86"/>
        <v>0.9999966648146642</v>
      </c>
      <c r="O64" s="59">
        <f t="shared" si="87"/>
        <v>16.452066840566488</v>
      </c>
      <c r="P64" s="3"/>
      <c r="Q64" s="52" t="s">
        <v>69</v>
      </c>
      <c r="R64" s="53" t="s">
        <v>21</v>
      </c>
      <c r="S64" s="53" t="s">
        <v>22</v>
      </c>
      <c r="T64" s="54">
        <f t="shared" si="56"/>
        <v>488571.72195669019</v>
      </c>
      <c r="U64" s="55">
        <f t="shared" si="57"/>
        <v>0.84118082554588658</v>
      </c>
      <c r="V64" s="55">
        <f t="shared" si="58"/>
        <v>5.7794638925066068E-2</v>
      </c>
      <c r="W64" s="55">
        <f t="shared" si="59"/>
        <v>0.87587748626185169</v>
      </c>
      <c r="X64" s="56">
        <f t="shared" si="60"/>
        <v>-5.0797807879293451E-2</v>
      </c>
      <c r="Y64" s="57">
        <f t="shared" si="61"/>
        <v>2.763285831766635E-3</v>
      </c>
      <c r="Z64" s="57">
        <f t="shared" si="88"/>
        <v>1.0013806897637714</v>
      </c>
      <c r="AA64" s="58">
        <f t="shared" si="31"/>
        <v>-5.0867943892654414E-2</v>
      </c>
      <c r="AB64" s="57">
        <f t="shared" si="55"/>
        <v>0.90894660015775164</v>
      </c>
      <c r="AC64" s="57">
        <f t="shared" si="63"/>
        <v>0.83951173430843351</v>
      </c>
      <c r="AD64" s="58">
        <f t="shared" si="33"/>
        <v>0.99705947796029315</v>
      </c>
      <c r="AE64" s="59">
        <f t="shared" si="64"/>
        <v>488.57172195669017</v>
      </c>
    </row>
    <row r="65" spans="1:31" x14ac:dyDescent="0.25">
      <c r="A65" s="52" t="s">
        <v>39</v>
      </c>
      <c r="B65" s="53" t="s">
        <v>245</v>
      </c>
      <c r="C65" s="53" t="s">
        <v>246</v>
      </c>
      <c r="D65" s="54">
        <f t="shared" si="78"/>
        <v>127374.86279277295</v>
      </c>
      <c r="E65" s="55">
        <f t="shared" si="79"/>
        <v>0.89864288228571154</v>
      </c>
      <c r="F65" s="55">
        <f t="shared" si="80"/>
        <v>8.2723758407717674E-2</v>
      </c>
      <c r="G65" s="55">
        <f t="shared" si="81"/>
        <v>0.90460851463176417</v>
      </c>
      <c r="H65" s="56">
        <f t="shared" si="82"/>
        <v>-2.5868688396641845E-2</v>
      </c>
      <c r="I65" s="57">
        <f t="shared" si="83"/>
        <v>2.5739206303951895E-3</v>
      </c>
      <c r="J65" s="57">
        <f t="shared" si="72"/>
        <v>1.0012861332458345</v>
      </c>
      <c r="K65" s="58">
        <f t="shared" si="84"/>
        <v>-2.5901958976814899E-2</v>
      </c>
      <c r="L65" s="57">
        <f t="shared" si="74"/>
        <v>0.90894660015775164</v>
      </c>
      <c r="M65" s="57">
        <f t="shared" si="85"/>
        <v>0.89700593217061608</v>
      </c>
      <c r="N65" s="58">
        <f t="shared" si="86"/>
        <v>0.99980008208762927</v>
      </c>
      <c r="O65" s="59">
        <f t="shared" si="87"/>
        <v>127.37486279277296</v>
      </c>
      <c r="P65" s="3"/>
      <c r="Q65" s="52" t="s">
        <v>70</v>
      </c>
      <c r="R65" s="53" t="s">
        <v>337</v>
      </c>
      <c r="S65" s="53" t="s">
        <v>338</v>
      </c>
      <c r="T65" s="54">
        <f t="shared" si="56"/>
        <v>423546.01766854373</v>
      </c>
      <c r="U65" s="55">
        <f t="shared" si="57"/>
        <v>0.85005776404700195</v>
      </c>
      <c r="V65" s="55">
        <f t="shared" si="58"/>
        <v>6.5558930028035062E-2</v>
      </c>
      <c r="W65" s="55">
        <f t="shared" si="59"/>
        <v>0.88031595551240938</v>
      </c>
      <c r="X65" s="56">
        <f t="shared" si="60"/>
        <v>-4.3033516776324457E-2</v>
      </c>
      <c r="Y65" s="57">
        <f t="shared" si="61"/>
        <v>2.7338854954196082E-3</v>
      </c>
      <c r="Z65" s="57">
        <f t="shared" si="88"/>
        <v>1.0013660097563826</v>
      </c>
      <c r="AA65" s="58">
        <f t="shared" si="31"/>
        <v>-4.3092300980092368E-2</v>
      </c>
      <c r="AB65" s="57">
        <f t="shared" si="55"/>
        <v>0.90894660015775164</v>
      </c>
      <c r="AC65" s="57">
        <f t="shared" si="63"/>
        <v>0.84839220614950894</v>
      </c>
      <c r="AD65" s="58">
        <f t="shared" si="33"/>
        <v>0.99778991397764871</v>
      </c>
      <c r="AE65" s="59">
        <f t="shared" si="64"/>
        <v>423.54601766854375</v>
      </c>
    </row>
    <row r="66" spans="1:31" x14ac:dyDescent="0.25">
      <c r="A66" s="52" t="s">
        <v>319</v>
      </c>
      <c r="B66" s="53" t="s">
        <v>353</v>
      </c>
      <c r="C66" s="53" t="s">
        <v>354</v>
      </c>
      <c r="D66" s="54">
        <f t="shared" si="78"/>
        <v>61819.61777722714</v>
      </c>
      <c r="E66" s="55">
        <f t="shared" si="79"/>
        <v>0.90409073362033909</v>
      </c>
      <c r="F66" s="55">
        <f t="shared" si="80"/>
        <v>9.6913285226431153E-2</v>
      </c>
      <c r="G66" s="55">
        <f t="shared" si="81"/>
        <v>0.90733244029907789</v>
      </c>
      <c r="H66" s="56">
        <f t="shared" si="82"/>
        <v>-1.1679161577928365E-2</v>
      </c>
      <c r="I66" s="57">
        <f t="shared" si="83"/>
        <v>2.5560939450461604E-3</v>
      </c>
      <c r="J66" s="57">
        <f t="shared" si="72"/>
        <v>1.0012772313126101</v>
      </c>
      <c r="K66" s="58">
        <f t="shared" si="84"/>
        <v>-1.1694078568800729E-2</v>
      </c>
      <c r="L66" s="57">
        <f t="shared" si="74"/>
        <v>0.90894660015775164</v>
      </c>
      <c r="M66" s="57">
        <f t="shared" si="85"/>
        <v>0.90245796162108527</v>
      </c>
      <c r="N66" s="58">
        <f t="shared" si="86"/>
        <v>0.99995290874974008</v>
      </c>
      <c r="O66" s="59">
        <f t="shared" si="87"/>
        <v>61.819617777227137</v>
      </c>
      <c r="P66" s="3"/>
      <c r="Q66" s="52" t="s">
        <v>76</v>
      </c>
      <c r="R66" s="53" t="s">
        <v>53</v>
      </c>
      <c r="S66" s="53" t="s">
        <v>54</v>
      </c>
      <c r="T66" s="54">
        <f t="shared" si="56"/>
        <v>1100538.7971942115</v>
      </c>
      <c r="U66" s="55">
        <f t="shared" si="57"/>
        <v>0.76173731650455601</v>
      </c>
      <c r="V66" s="55">
        <f t="shared" si="58"/>
        <v>-2.2461417845804132E-2</v>
      </c>
      <c r="W66" s="55">
        <f t="shared" si="59"/>
        <v>0.8361557317411864</v>
      </c>
      <c r="X66" s="56">
        <f t="shared" si="60"/>
        <v>-0.13105386465016367</v>
      </c>
      <c r="Y66" s="57">
        <f t="shared" si="61"/>
        <v>3.0282551435890197E-3</v>
      </c>
      <c r="Z66" s="57">
        <f t="shared" si="88"/>
        <v>1.0015129830129956</v>
      </c>
      <c r="AA66" s="58">
        <f t="shared" si="31"/>
        <v>-0.1312521469211668</v>
      </c>
      <c r="AB66" s="57">
        <f t="shared" si="55"/>
        <v>0.90894660015775164</v>
      </c>
      <c r="AC66" s="57">
        <f t="shared" si="63"/>
        <v>0.76006011074208324</v>
      </c>
      <c r="AD66" s="58">
        <f t="shared" si="33"/>
        <v>0.98510552687370057</v>
      </c>
      <c r="AE66" s="59">
        <f t="shared" si="64"/>
        <v>1100.5387971942116</v>
      </c>
    </row>
    <row r="67" spans="1:31" x14ac:dyDescent="0.25">
      <c r="A67" s="52" t="s">
        <v>202</v>
      </c>
      <c r="B67" s="53" t="s">
        <v>203</v>
      </c>
      <c r="C67" s="53" t="s">
        <v>204</v>
      </c>
      <c r="D67" s="54">
        <f t="shared" si="78"/>
        <v>119247.58455165588</v>
      </c>
      <c r="E67" s="55">
        <f t="shared" si="79"/>
        <v>0.89584308327730411</v>
      </c>
      <c r="F67" s="55">
        <f t="shared" si="80"/>
        <v>9.0017780240010434E-2</v>
      </c>
      <c r="G67" s="55">
        <f t="shared" si="81"/>
        <v>0.90320861512756045</v>
      </c>
      <c r="H67" s="56">
        <f t="shared" si="82"/>
        <v>-1.8574666564349085E-2</v>
      </c>
      <c r="I67" s="57">
        <f t="shared" si="83"/>
        <v>2.5830914708535762E-3</v>
      </c>
      <c r="J67" s="57">
        <f t="shared" si="72"/>
        <v>1.0012907127657049</v>
      </c>
      <c r="K67" s="58">
        <f t="shared" si="84"/>
        <v>-1.8598641123602402E-2</v>
      </c>
      <c r="L67" s="57">
        <f t="shared" si="74"/>
        <v>0.90894660015775164</v>
      </c>
      <c r="M67" s="57">
        <f t="shared" si="85"/>
        <v>0.89420406156949872</v>
      </c>
      <c r="N67" s="58">
        <f t="shared" si="86"/>
        <v>0.9998247777746645</v>
      </c>
      <c r="O67" s="59">
        <f t="shared" si="87"/>
        <v>119.24758455165588</v>
      </c>
      <c r="P67" s="3"/>
      <c r="Q67" s="52" t="s">
        <v>151</v>
      </c>
      <c r="R67" s="53" t="s">
        <v>152</v>
      </c>
      <c r="S67" s="53" t="s">
        <v>153</v>
      </c>
      <c r="T67" s="54">
        <f t="shared" si="56"/>
        <v>1097111.0235564923</v>
      </c>
      <c r="U67" s="55">
        <f t="shared" si="57"/>
        <v>0.75416646606034965</v>
      </c>
      <c r="V67" s="55">
        <f t="shared" si="58"/>
        <v>1.2896043917513275E-3</v>
      </c>
      <c r="W67" s="55">
        <f t="shared" si="59"/>
        <v>0.83237030651908328</v>
      </c>
      <c r="X67" s="56">
        <f t="shared" si="60"/>
        <v>-0.10730284241260819</v>
      </c>
      <c r="Y67" s="57">
        <f t="shared" si="61"/>
        <v>3.0536452077199907E-3</v>
      </c>
      <c r="Z67" s="57">
        <f t="shared" si="88"/>
        <v>1.0015256587864936</v>
      </c>
      <c r="AA67" s="58">
        <f t="shared" si="31"/>
        <v>-0.10746654993695072</v>
      </c>
      <c r="AB67" s="57">
        <f t="shared" si="55"/>
        <v>0.90894660015775164</v>
      </c>
      <c r="AC67" s="57">
        <f t="shared" si="63"/>
        <v>0.7524906977211836</v>
      </c>
      <c r="AD67" s="58">
        <f t="shared" si="33"/>
        <v>0.98519756101435041</v>
      </c>
      <c r="AE67" s="59">
        <f t="shared" si="64"/>
        <v>1097.1110235564922</v>
      </c>
    </row>
    <row r="68" spans="1:31" x14ac:dyDescent="0.25">
      <c r="A68" s="52" t="s">
        <v>376</v>
      </c>
      <c r="B68" s="53" t="s">
        <v>205</v>
      </c>
      <c r="C68" s="53" t="s">
        <v>206</v>
      </c>
      <c r="D68" s="54">
        <f t="shared" si="78"/>
        <v>111785.60629161532</v>
      </c>
      <c r="E68" s="55">
        <f t="shared" si="79"/>
        <v>0.89317854728592605</v>
      </c>
      <c r="F68" s="55">
        <f t="shared" si="80"/>
        <v>0.10503585363974008</v>
      </c>
      <c r="G68" s="55">
        <f t="shared" si="81"/>
        <v>0.90187634713187137</v>
      </c>
      <c r="H68" s="56">
        <f t="shared" si="82"/>
        <v>-3.5565931646194399E-3</v>
      </c>
      <c r="I68" s="57">
        <f t="shared" si="83"/>
        <v>2.5918249804278226E-3</v>
      </c>
      <c r="J68" s="57">
        <f t="shared" si="72"/>
        <v>1.0012950738820339</v>
      </c>
      <c r="K68" s="58">
        <f t="shared" si="84"/>
        <v>-3.5611992155359586E-3</v>
      </c>
      <c r="L68" s="57">
        <f t="shared" si="74"/>
        <v>0.90894660015775164</v>
      </c>
      <c r="M68" s="57">
        <f t="shared" si="85"/>
        <v>0.89153760184690367</v>
      </c>
      <c r="N68" s="58">
        <f t="shared" si="86"/>
        <v>0.99984601901128722</v>
      </c>
      <c r="O68" s="59">
        <f t="shared" si="87"/>
        <v>111.78560629161532</v>
      </c>
      <c r="P68" s="3"/>
      <c r="Q68" s="52" t="s">
        <v>71</v>
      </c>
      <c r="R68" s="53" t="s">
        <v>55</v>
      </c>
      <c r="S68" s="53" t="s">
        <v>56</v>
      </c>
      <c r="T68" s="54">
        <f t="shared" si="56"/>
        <v>663961.87109816738</v>
      </c>
      <c r="U68" s="55">
        <f t="shared" si="57"/>
        <v>0.82688367008996688</v>
      </c>
      <c r="V68" s="55">
        <f t="shared" si="58"/>
        <v>1.2600307572036468E-2</v>
      </c>
      <c r="W68" s="55">
        <f t="shared" si="59"/>
        <v>0.86872890853389184</v>
      </c>
      <c r="X68" s="56">
        <f t="shared" si="60"/>
        <v>-9.5992139232323054E-2</v>
      </c>
      <c r="Y68" s="57">
        <f t="shared" si="61"/>
        <v>2.8107373496629455E-3</v>
      </c>
      <c r="Z68" s="57">
        <f t="shared" si="88"/>
        <v>1.0014043825296866</v>
      </c>
      <c r="AA68" s="58">
        <f t="shared" si="31"/>
        <v>-9.6126948915648172E-2</v>
      </c>
      <c r="AB68" s="57">
        <f t="shared" si="55"/>
        <v>0.90894660015775164</v>
      </c>
      <c r="AC68" s="57">
        <f t="shared" si="63"/>
        <v>0.82520999506627002</v>
      </c>
      <c r="AD68" s="58">
        <f t="shared" si="33"/>
        <v>0.99457132002474957</v>
      </c>
      <c r="AE68" s="59">
        <f t="shared" si="64"/>
        <v>663.96187109816742</v>
      </c>
    </row>
    <row r="69" spans="1:31" x14ac:dyDescent="0.25">
      <c r="A69" s="52" t="s">
        <v>207</v>
      </c>
      <c r="B69" s="53" t="s">
        <v>208</v>
      </c>
      <c r="C69" s="53" t="s">
        <v>209</v>
      </c>
      <c r="D69" s="54">
        <f t="shared" si="78"/>
        <v>147596.7099648318</v>
      </c>
      <c r="E69" s="55">
        <f t="shared" si="79"/>
        <v>0.93290272587499701</v>
      </c>
      <c r="F69" s="55">
        <f t="shared" si="80"/>
        <v>0.1186726928619887</v>
      </c>
      <c r="G69" s="55">
        <f t="shared" si="81"/>
        <v>0.92173843642640696</v>
      </c>
      <c r="H69" s="56">
        <f t="shared" si="82"/>
        <v>1.008024605762918E-2</v>
      </c>
      <c r="I69" s="57">
        <f t="shared" si="83"/>
        <v>2.4622282696908993E-3</v>
      </c>
      <c r="J69" s="57">
        <f t="shared" si="72"/>
        <v>1.0012303572453698</v>
      </c>
      <c r="K69" s="58">
        <f t="shared" si="84"/>
        <v>1.0092648361401295E-2</v>
      </c>
      <c r="L69" s="57">
        <f t="shared" si="74"/>
        <v>0.90894660015775164</v>
      </c>
      <c r="M69" s="57">
        <f t="shared" si="85"/>
        <v>0.93129526523871609</v>
      </c>
      <c r="N69" s="58">
        <f t="shared" si="86"/>
        <v>0.99973159891912322</v>
      </c>
      <c r="O69" s="59">
        <f t="shared" si="87"/>
        <v>147.5967099648318</v>
      </c>
      <c r="P69" s="3"/>
      <c r="Q69" s="52" t="s">
        <v>316</v>
      </c>
      <c r="R69" s="53" t="s">
        <v>317</v>
      </c>
      <c r="S69" s="53" t="s">
        <v>318</v>
      </c>
      <c r="T69" s="54">
        <f t="shared" si="56"/>
        <v>538721.47560578387</v>
      </c>
      <c r="U69" s="55">
        <f t="shared" si="57"/>
        <v>0.84102083703112041</v>
      </c>
      <c r="V69" s="55">
        <f t="shared" si="58"/>
        <v>3.3694550837111752E-2</v>
      </c>
      <c r="W69" s="55">
        <f t="shared" si="59"/>
        <v>0.87579749200446866</v>
      </c>
      <c r="X69" s="56">
        <f t="shared" si="60"/>
        <v>-7.4897895967247774E-2</v>
      </c>
      <c r="Y69" s="57">
        <f t="shared" si="61"/>
        <v>2.7638161575870516E-3</v>
      </c>
      <c r="Z69" s="57">
        <f t="shared" si="88"/>
        <v>1.0013809545610437</v>
      </c>
      <c r="AA69" s="58">
        <f t="shared" si="31"/>
        <v>-7.5001326558296319E-2</v>
      </c>
      <c r="AB69" s="57">
        <f t="shared" si="55"/>
        <v>0.90894660015775164</v>
      </c>
      <c r="AC69" s="57">
        <f t="shared" si="63"/>
        <v>0.83935168693844919</v>
      </c>
      <c r="AD69" s="58">
        <f t="shared" si="33"/>
        <v>0.99642520923521949</v>
      </c>
      <c r="AE69" s="59">
        <f t="shared" si="64"/>
        <v>538.72147560578389</v>
      </c>
    </row>
    <row r="70" spans="1:31" x14ac:dyDescent="0.25">
      <c r="A70" s="52" t="s">
        <v>210</v>
      </c>
      <c r="B70" s="53" t="s">
        <v>211</v>
      </c>
      <c r="C70" s="53" t="s">
        <v>212</v>
      </c>
      <c r="D70" s="54">
        <f t="shared" si="78"/>
        <v>77766.111904883612</v>
      </c>
      <c r="E70" s="55">
        <f t="shared" si="79"/>
        <v>0.90265229142848735</v>
      </c>
      <c r="F70" s="55">
        <f t="shared" si="80"/>
        <v>9.3582130423527629E-2</v>
      </c>
      <c r="G70" s="55">
        <f t="shared" si="81"/>
        <v>0.90661321920315208</v>
      </c>
      <c r="H70" s="56">
        <f t="shared" si="82"/>
        <v>-1.501031638083189E-2</v>
      </c>
      <c r="I70" s="57">
        <f t="shared" si="83"/>
        <v>2.5607985506718878E-3</v>
      </c>
      <c r="J70" s="57">
        <f t="shared" si="72"/>
        <v>1.0012795806120647</v>
      </c>
      <c r="K70" s="58">
        <f t="shared" si="84"/>
        <v>-1.5029523290653759E-2</v>
      </c>
      <c r="L70" s="57">
        <f t="shared" si="74"/>
        <v>0.90894660015775164</v>
      </c>
      <c r="M70" s="57">
        <f t="shared" si="85"/>
        <v>0.90101839737032352</v>
      </c>
      <c r="N70" s="58">
        <f t="shared" si="86"/>
        <v>0.99992548076044341</v>
      </c>
      <c r="O70" s="59">
        <f t="shared" si="87"/>
        <v>77.766111904883616</v>
      </c>
      <c r="P70" s="3"/>
      <c r="Q70" s="52" t="s">
        <v>154</v>
      </c>
      <c r="R70" s="53" t="s">
        <v>155</v>
      </c>
      <c r="S70" s="53" t="s">
        <v>156</v>
      </c>
      <c r="T70" s="54">
        <f t="shared" si="56"/>
        <v>457851.68695147696</v>
      </c>
      <c r="U70" s="55">
        <f t="shared" si="57"/>
        <v>0.84290676225063643</v>
      </c>
      <c r="V70" s="55">
        <f t="shared" si="58"/>
        <v>7.0937937819945188E-2</v>
      </c>
      <c r="W70" s="55">
        <f t="shared" si="59"/>
        <v>0.87674045461422656</v>
      </c>
      <c r="X70" s="56">
        <f t="shared" si="60"/>
        <v>-3.7654508984414331E-2</v>
      </c>
      <c r="Y70" s="57">
        <f t="shared" si="61"/>
        <v>2.7575657309276231E-3</v>
      </c>
      <c r="Z70" s="57">
        <f t="shared" si="88"/>
        <v>1.0013778336526766</v>
      </c>
      <c r="AA70" s="58">
        <f t="shared" si="31"/>
        <v>-3.7706390634068068E-2</v>
      </c>
      <c r="AB70" s="57">
        <f t="shared" si="55"/>
        <v>0.90894660015775164</v>
      </c>
      <c r="AC70" s="57">
        <f t="shared" si="63"/>
        <v>0.84123831680669481</v>
      </c>
      <c r="AD70" s="58">
        <f t="shared" si="33"/>
        <v>0.99741749669662272</v>
      </c>
      <c r="AE70" s="59">
        <f t="shared" si="64"/>
        <v>457.85168695147695</v>
      </c>
    </row>
    <row r="71" spans="1:31" x14ac:dyDescent="0.25">
      <c r="A71" s="52" t="s">
        <v>294</v>
      </c>
      <c r="B71" s="53" t="s">
        <v>295</v>
      </c>
      <c r="C71" s="53" t="s">
        <v>296</v>
      </c>
      <c r="D71" s="54">
        <f t="shared" si="78"/>
        <v>130036.22603503944</v>
      </c>
      <c r="E71" s="55">
        <f t="shared" si="79"/>
        <v>0.89056928005419467</v>
      </c>
      <c r="F71" s="55">
        <f t="shared" si="80"/>
        <v>0.1021861188221783</v>
      </c>
      <c r="G71" s="55">
        <f t="shared" si="81"/>
        <v>0.90057171351600573</v>
      </c>
      <c r="H71" s="56">
        <f t="shared" si="82"/>
        <v>-6.4063279821812147E-3</v>
      </c>
      <c r="I71" s="57">
        <f t="shared" si="83"/>
        <v>2.6003826892409855E-3</v>
      </c>
      <c r="J71" s="57">
        <f t="shared" si="72"/>
        <v>1.0012993471930565</v>
      </c>
      <c r="K71" s="58">
        <f t="shared" si="84"/>
        <v>-6.4146520264626609E-3</v>
      </c>
      <c r="L71" s="57">
        <f t="shared" si="74"/>
        <v>0.90894660015775164</v>
      </c>
      <c r="M71" s="57">
        <f t="shared" si="85"/>
        <v>0.88892649599590434</v>
      </c>
      <c r="N71" s="58">
        <f t="shared" si="86"/>
        <v>0.99979163545867011</v>
      </c>
      <c r="O71" s="59">
        <f t="shared" si="87"/>
        <v>130.03622603503945</v>
      </c>
      <c r="P71" s="3"/>
      <c r="Q71" s="52" t="s">
        <v>157</v>
      </c>
      <c r="R71" s="53" t="s">
        <v>158</v>
      </c>
      <c r="S71" s="53" t="s">
        <v>159</v>
      </c>
      <c r="T71" s="54">
        <f t="shared" si="56"/>
        <v>307023.43457458494</v>
      </c>
      <c r="U71" s="55">
        <f t="shared" si="57"/>
        <v>0.869663629311071</v>
      </c>
      <c r="V71" s="55">
        <f t="shared" si="58"/>
        <v>6.8281158847465023E-2</v>
      </c>
      <c r="W71" s="55">
        <f t="shared" si="59"/>
        <v>0.89011888814444395</v>
      </c>
      <c r="X71" s="56">
        <f t="shared" si="60"/>
        <v>-4.0311287956894495E-2</v>
      </c>
      <c r="Y71" s="57">
        <f t="shared" si="61"/>
        <v>2.6691318976666966E-3</v>
      </c>
      <c r="Z71" s="57">
        <f t="shared" si="88"/>
        <v>1.0013336766021936</v>
      </c>
      <c r="AA71" s="58">
        <f t="shared" si="31"/>
        <v>-4.0365050178446896E-2</v>
      </c>
      <c r="AB71" s="57">
        <f t="shared" si="55"/>
        <v>0.90894660015775164</v>
      </c>
      <c r="AC71" s="57">
        <f t="shared" si="63"/>
        <v>0.86800773481904636</v>
      </c>
      <c r="AD71" s="58">
        <f t="shared" si="33"/>
        <v>0.99883855425414647</v>
      </c>
      <c r="AE71" s="59">
        <f t="shared" si="64"/>
        <v>307.02343457458494</v>
      </c>
    </row>
    <row r="72" spans="1:31" ht="16.5" thickBot="1" x14ac:dyDescent="0.3">
      <c r="A72" s="52" t="s">
        <v>213</v>
      </c>
      <c r="B72" s="53" t="s">
        <v>214</v>
      </c>
      <c r="C72" s="53" t="s">
        <v>215</v>
      </c>
      <c r="D72" s="54">
        <f t="shared" si="78"/>
        <v>107273.53870730274</v>
      </c>
      <c r="E72" s="55">
        <f t="shared" si="79"/>
        <v>0.89947821625826319</v>
      </c>
      <c r="F72" s="55">
        <f t="shared" si="80"/>
        <v>8.8162883096085387E-2</v>
      </c>
      <c r="G72" s="55">
        <f t="shared" si="81"/>
        <v>0.90502618161804005</v>
      </c>
      <c r="H72" s="56">
        <f t="shared" si="82"/>
        <v>-2.0429563708274132E-2</v>
      </c>
      <c r="I72" s="57">
        <f t="shared" si="83"/>
        <v>2.571185669518067E-3</v>
      </c>
      <c r="J72" s="57">
        <f t="shared" si="72"/>
        <v>1.0012847675209675</v>
      </c>
      <c r="K72" s="58">
        <f t="shared" si="84"/>
        <v>-2.0455810948194059E-2</v>
      </c>
      <c r="L72" s="57">
        <f t="shared" si="74"/>
        <v>0.90894660015775164</v>
      </c>
      <c r="M72" s="57">
        <f t="shared" si="85"/>
        <v>0.89784189416860771</v>
      </c>
      <c r="N72" s="58">
        <f t="shared" si="86"/>
        <v>0.99985820122256008</v>
      </c>
      <c r="O72" s="59">
        <f t="shared" si="87"/>
        <v>107.27353870730273</v>
      </c>
      <c r="P72" s="3"/>
      <c r="Q72" s="61" t="s">
        <v>160</v>
      </c>
      <c r="R72" s="62" t="s">
        <v>161</v>
      </c>
      <c r="S72" s="62" t="s">
        <v>162</v>
      </c>
      <c r="T72" s="63">
        <f t="shared" si="56"/>
        <v>626631.0280681249</v>
      </c>
      <c r="U72" s="64">
        <f t="shared" si="57"/>
        <v>0.82417356161256461</v>
      </c>
      <c r="V72" s="64">
        <f t="shared" si="58"/>
        <v>3.6089530421792797E-2</v>
      </c>
      <c r="W72" s="64">
        <f t="shared" si="59"/>
        <v>0.86737385429519076</v>
      </c>
      <c r="X72" s="65">
        <f t="shared" si="60"/>
        <v>-7.2502916382566729E-2</v>
      </c>
      <c r="Y72" s="66">
        <f t="shared" si="61"/>
        <v>2.8197452376626519E-3</v>
      </c>
      <c r="Z72" s="66">
        <f t="shared" si="88"/>
        <v>1.0014088801471968</v>
      </c>
      <c r="AA72" s="67">
        <f t="shared" si="31"/>
        <v>-7.2605064302071989E-2</v>
      </c>
      <c r="AB72" s="66">
        <f t="shared" si="55"/>
        <v>0.90894660015775164</v>
      </c>
      <c r="AC72" s="66">
        <f t="shared" si="63"/>
        <v>0.82249917195336297</v>
      </c>
      <c r="AD72" s="67">
        <f t="shared" si="33"/>
        <v>0.99516408522130373</v>
      </c>
      <c r="AE72" s="68">
        <f t="shared" si="64"/>
        <v>626.63102806812492</v>
      </c>
    </row>
    <row r="73" spans="1:31" x14ac:dyDescent="0.25">
      <c r="A73" s="52" t="s">
        <v>261</v>
      </c>
      <c r="B73" s="53" t="s">
        <v>233</v>
      </c>
      <c r="C73" s="53" t="s">
        <v>234</v>
      </c>
      <c r="D73" s="54">
        <f t="shared" si="78"/>
        <v>32478.21683715672</v>
      </c>
      <c r="E73" s="55">
        <f t="shared" si="79"/>
        <v>0.90577546116219476</v>
      </c>
      <c r="F73" s="55">
        <f t="shared" si="80"/>
        <v>0.11136606587398709</v>
      </c>
      <c r="G73" s="55">
        <f t="shared" si="81"/>
        <v>0.90817480407000573</v>
      </c>
      <c r="H73" s="56">
        <f t="shared" si="82"/>
        <v>2.7736190696275725E-3</v>
      </c>
      <c r="I73" s="57">
        <f t="shared" si="83"/>
        <v>2.5505859735938906E-3</v>
      </c>
      <c r="J73" s="57">
        <f t="shared" si="72"/>
        <v>1.0012744808360963</v>
      </c>
      <c r="K73" s="58">
        <f t="shared" si="84"/>
        <v>2.7771539939784439E-3</v>
      </c>
      <c r="L73" s="57">
        <f t="shared" si="74"/>
        <v>0.90894660015775164</v>
      </c>
      <c r="M73" s="57">
        <f t="shared" si="85"/>
        <v>0.90414402053894183</v>
      </c>
      <c r="N73" s="58">
        <f t="shared" si="86"/>
        <v>0.99998700213488712</v>
      </c>
      <c r="O73" s="59">
        <f t="shared" si="87"/>
        <v>32.478216837156722</v>
      </c>
      <c r="P73" s="3"/>
      <c r="Q73" s="103" t="s">
        <v>378</v>
      </c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104"/>
    </row>
    <row r="74" spans="1:31" ht="16.5" thickBot="1" x14ac:dyDescent="0.3">
      <c r="A74" s="72" t="s">
        <v>262</v>
      </c>
      <c r="B74" s="53" t="s">
        <v>216</v>
      </c>
      <c r="C74" s="53" t="s">
        <v>217</v>
      </c>
      <c r="D74" s="54">
        <f t="shared" si="78"/>
        <v>31376.035303897061</v>
      </c>
      <c r="E74" s="55">
        <f t="shared" si="79"/>
        <v>0.90654776935620218</v>
      </c>
      <c r="F74" s="55">
        <f t="shared" si="80"/>
        <v>0.1131836323644667</v>
      </c>
      <c r="G74" s="55">
        <f t="shared" si="81"/>
        <v>0.90856095816700955</v>
      </c>
      <c r="H74" s="56">
        <f t="shared" si="82"/>
        <v>4.5911855601071805E-3</v>
      </c>
      <c r="I74" s="57">
        <f t="shared" si="83"/>
        <v>2.548061800651849E-3</v>
      </c>
      <c r="J74" s="57">
        <f t="shared" si="72"/>
        <v>1.0012732203552894</v>
      </c>
      <c r="K74" s="58">
        <f t="shared" si="84"/>
        <v>4.5970311510172201E-3</v>
      </c>
      <c r="L74" s="57">
        <f t="shared" si="74"/>
        <v>0.90894660015775164</v>
      </c>
      <c r="M74" s="57">
        <f t="shared" si="85"/>
        <v>0.90491694525859767</v>
      </c>
      <c r="N74" s="58">
        <f t="shared" si="86"/>
        <v>0.99998786938635087</v>
      </c>
      <c r="O74" s="59">
        <f t="shared" si="87"/>
        <v>31.376035303897062</v>
      </c>
      <c r="P74" s="3"/>
      <c r="Q74" s="73" t="s">
        <v>236</v>
      </c>
      <c r="R74" s="74" t="s">
        <v>237</v>
      </c>
      <c r="S74" s="74" t="s">
        <v>235</v>
      </c>
      <c r="T74" s="75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7" t="s">
        <v>90</v>
      </c>
    </row>
    <row r="75" spans="1:31" ht="16.5" thickBot="1" x14ac:dyDescent="0.3">
      <c r="A75" s="52" t="s">
        <v>26</v>
      </c>
      <c r="B75" s="53" t="s">
        <v>80</v>
      </c>
      <c r="C75" s="53" t="s">
        <v>81</v>
      </c>
      <c r="D75" s="54">
        <f t="shared" si="78"/>
        <v>87000.556986577998</v>
      </c>
      <c r="E75" s="55">
        <f t="shared" si="79"/>
        <v>0.89694700402919048</v>
      </c>
      <c r="F75" s="55">
        <f t="shared" si="80"/>
        <v>0.10739592663938123</v>
      </c>
      <c r="G75" s="55">
        <f t="shared" si="81"/>
        <v>0.90376057550350364</v>
      </c>
      <c r="H75" s="56">
        <f t="shared" si="82"/>
        <v>-1.1965201649782875E-3</v>
      </c>
      <c r="I75" s="57">
        <f t="shared" si="83"/>
        <v>2.5794747991263532E-3</v>
      </c>
      <c r="J75" s="57">
        <f t="shared" si="72"/>
        <v>1.0012889067592461</v>
      </c>
      <c r="K75" s="58">
        <f t="shared" si="84"/>
        <v>-1.1980623679065023E-3</v>
      </c>
      <c r="L75" s="57">
        <f t="shared" si="74"/>
        <v>0.90894660015775164</v>
      </c>
      <c r="M75" s="57">
        <f t="shared" si="85"/>
        <v>0.89530879298069832</v>
      </c>
      <c r="N75" s="58">
        <f t="shared" si="86"/>
        <v>0.99990673075922465</v>
      </c>
      <c r="O75" s="59">
        <f t="shared" si="87"/>
        <v>87.000556986578005</v>
      </c>
      <c r="P75" s="3"/>
      <c r="Q75" s="78" t="s">
        <v>57</v>
      </c>
      <c r="R75" s="79" t="s">
        <v>23</v>
      </c>
      <c r="S75" s="79" t="s">
        <v>24</v>
      </c>
      <c r="T75" s="80">
        <f>($H$2/Z75)*(ATAN(-AD75/SQRT(1-AD75^2))+2*ATAN(1))</f>
        <v>1241166.0526190861</v>
      </c>
      <c r="U75" s="81">
        <f>+SIGN(VALUE(R75))*(VALUE(MID(R75,2,2))+VALUE(MID(R75,4,2))/60+VALUE(MID(R75,6,5))/3600)*$E$2</f>
        <v>0.72184393794077784</v>
      </c>
      <c r="V75" s="81">
        <f>+SIGN(VALUE(S75))*(VALUE(MID(S75,2,2))+VALUE(MID(S75,4,2))/60+VALUE(MID(S75,6,5))/3600)*$E$2</f>
        <v>3.751973078106588E-2</v>
      </c>
      <c r="W75" s="81">
        <f>($E$3+U75)/2</f>
        <v>0.81620904245929737</v>
      </c>
      <c r="X75" s="82">
        <f>V75-$E$4</f>
        <v>-7.1072716023293639E-2</v>
      </c>
      <c r="Y75" s="83">
        <f>$F$2*COS(W75)^2</f>
        <v>3.162229943196003E-3</v>
      </c>
      <c r="Z75" s="83">
        <f>SQRT(1+Y75)</f>
        <v>1.0015798669817579</v>
      </c>
      <c r="AA75" s="84">
        <f>Z75*X75</f>
        <v>-7.1185001460642702E-2</v>
      </c>
      <c r="AB75" s="83">
        <f>ATAN($G$2*TAN($E$3))</f>
        <v>0.90894660015775164</v>
      </c>
      <c r="AC75" s="83">
        <f>ATAN($G$2*TAN(U75))</f>
        <v>0.7201786205452646</v>
      </c>
      <c r="AD75" s="84">
        <f>SIN(AB75)*SIN(AC75)+COS(AB75)*COS(AC75)*COS(AA75)</f>
        <v>0.98106619021662467</v>
      </c>
      <c r="AE75" s="85">
        <f>SUM(T75/1000)</f>
        <v>1241.166052619086</v>
      </c>
    </row>
    <row r="76" spans="1:31" x14ac:dyDescent="0.25">
      <c r="A76" s="52" t="s">
        <v>293</v>
      </c>
      <c r="B76" s="53" t="s">
        <v>297</v>
      </c>
      <c r="C76" s="53" t="s">
        <v>298</v>
      </c>
      <c r="D76" s="54">
        <f t="shared" si="78"/>
        <v>109727.1269920722</v>
      </c>
      <c r="E76" s="55">
        <f t="shared" si="79"/>
        <v>0.8944187006822043</v>
      </c>
      <c r="F76" s="55">
        <f t="shared" si="80"/>
        <v>9.9031921012879762E-2</v>
      </c>
      <c r="G76" s="55">
        <f t="shared" si="81"/>
        <v>0.90249642383001061</v>
      </c>
      <c r="H76" s="56">
        <f t="shared" si="82"/>
        <v>-9.560525791479757E-3</v>
      </c>
      <c r="I76" s="57">
        <f t="shared" si="83"/>
        <v>2.5877594574278441E-3</v>
      </c>
      <c r="J76" s="57">
        <f t="shared" si="72"/>
        <v>1.0012930437476473</v>
      </c>
      <c r="K76" s="58">
        <f t="shared" si="84"/>
        <v>-9.5728879695786504E-3</v>
      </c>
      <c r="L76" s="57">
        <f t="shared" si="74"/>
        <v>0.90894660015775164</v>
      </c>
      <c r="M76" s="57">
        <f t="shared" si="85"/>
        <v>0.89277864480397151</v>
      </c>
      <c r="N76" s="58">
        <f t="shared" si="86"/>
        <v>0.99985163823457257</v>
      </c>
      <c r="O76" s="59">
        <f t="shared" si="87"/>
        <v>109.7271269920722</v>
      </c>
      <c r="P76" s="3"/>
      <c r="Q76" s="95" t="s">
        <v>374</v>
      </c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</row>
    <row r="77" spans="1:31" ht="16.5" thickBot="1" x14ac:dyDescent="0.3">
      <c r="A77" s="52" t="s">
        <v>218</v>
      </c>
      <c r="B77" s="53" t="s">
        <v>219</v>
      </c>
      <c r="C77" s="53" t="s">
        <v>220</v>
      </c>
      <c r="D77" s="54">
        <f t="shared" si="78"/>
        <v>53999.012897675893</v>
      </c>
      <c r="E77" s="55">
        <f t="shared" si="79"/>
        <v>0.9040151026860862</v>
      </c>
      <c r="F77" s="55">
        <f t="shared" si="80"/>
        <v>9.9912342657774655E-2</v>
      </c>
      <c r="G77" s="55">
        <f t="shared" si="81"/>
        <v>0.90729462483195156</v>
      </c>
      <c r="H77" s="56">
        <f t="shared" si="82"/>
        <v>-8.6801041465848633E-3</v>
      </c>
      <c r="I77" s="57">
        <f t="shared" si="83"/>
        <v>2.5563412636568283E-3</v>
      </c>
      <c r="J77" s="57">
        <f t="shared" si="72"/>
        <v>1.0012773548141678</v>
      </c>
      <c r="K77" s="58">
        <f t="shared" si="84"/>
        <v>-8.6911917194039817E-3</v>
      </c>
      <c r="L77" s="57">
        <f t="shared" si="74"/>
        <v>0.90894660015775164</v>
      </c>
      <c r="M77" s="57">
        <f t="shared" si="85"/>
        <v>0.90238227135375459</v>
      </c>
      <c r="N77" s="58">
        <f t="shared" si="86"/>
        <v>0.99996406975762109</v>
      </c>
      <c r="O77" s="59">
        <f t="shared" si="87"/>
        <v>53.999012897675897</v>
      </c>
      <c r="Q77" s="38" t="s">
        <v>236</v>
      </c>
      <c r="R77" s="39" t="s">
        <v>237</v>
      </c>
      <c r="S77" s="39" t="s">
        <v>235</v>
      </c>
      <c r="T77" s="71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1" t="s">
        <v>90</v>
      </c>
    </row>
    <row r="78" spans="1:31" ht="16.5" thickBot="1" x14ac:dyDescent="0.3">
      <c r="A78" s="61" t="s">
        <v>221</v>
      </c>
      <c r="B78" s="62" t="s">
        <v>222</v>
      </c>
      <c r="C78" s="62" t="s">
        <v>223</v>
      </c>
      <c r="D78" s="63">
        <f t="shared" si="78"/>
        <v>2735.0602802786593</v>
      </c>
      <c r="E78" s="64">
        <f t="shared" si="79"/>
        <v>0.91019065935605925</v>
      </c>
      <c r="F78" s="64">
        <f t="shared" si="80"/>
        <v>0.10827974198004389</v>
      </c>
      <c r="G78" s="64">
        <f t="shared" si="81"/>
        <v>0.91038240316693808</v>
      </c>
      <c r="H78" s="65">
        <f t="shared" si="82"/>
        <v>-3.1270482431562663E-4</v>
      </c>
      <c r="I78" s="66">
        <f t="shared" si="83"/>
        <v>2.5361621968646528E-3</v>
      </c>
      <c r="J78" s="66">
        <f t="shared" si="72"/>
        <v>1.001267278101539</v>
      </c>
      <c r="K78" s="67">
        <f t="shared" si="84"/>
        <v>-3.1310110829172746E-4</v>
      </c>
      <c r="L78" s="66">
        <f t="shared" si="74"/>
        <v>0.90894660015775164</v>
      </c>
      <c r="M78" s="66">
        <f t="shared" si="85"/>
        <v>0.90856279583920063</v>
      </c>
      <c r="N78" s="67">
        <f t="shared" si="86"/>
        <v>0.99999990782435977</v>
      </c>
      <c r="O78" s="68">
        <f t="shared" si="87"/>
        <v>2.7350602802786592</v>
      </c>
      <c r="Q78" s="87" t="s">
        <v>324</v>
      </c>
      <c r="R78" s="88" t="s">
        <v>355</v>
      </c>
      <c r="S78" s="88" t="s">
        <v>356</v>
      </c>
      <c r="T78" s="89">
        <f>($H$2/Z78)*(ATAN(-AD78/SQRT(1-AD78^2))+2*ATAN(1))</f>
        <v>300692.70681682596</v>
      </c>
      <c r="U78" s="90">
        <f>+SIGN(VALUE(R78))*(VALUE(MID(R78,2,2))+VALUE(MID(R78,4,2))/60+VALUE(MID(R78,6,5))/3600)*$E$2</f>
        <v>0.86342407723519143</v>
      </c>
      <c r="V78" s="90">
        <f>+SIGN(VALUE(S78))*(VALUE(MID(S78,2,2))+VALUE(MID(S78,4,2))/60+VALUE(MID(S78,6,5))/3600)*$E$2</f>
        <v>0.10612571479487429</v>
      </c>
      <c r="W78" s="90">
        <f>($E$3+U78)/2</f>
        <v>0.88699911210650417</v>
      </c>
      <c r="X78" s="91">
        <f>V78-$E$4</f>
        <v>-2.4667320094852313E-3</v>
      </c>
      <c r="Y78" s="92">
        <f>$F$2*COS(W78)^2</f>
        <v>2.6897116519077921E-3</v>
      </c>
      <c r="Z78" s="92">
        <f>SQRT(1+Y78)</f>
        <v>1.0013439527214951</v>
      </c>
      <c r="AA78" s="93">
        <f>Z78*X78</f>
        <v>-2.4700471806825782E-3</v>
      </c>
      <c r="AB78" s="92">
        <f>ATAN($G$2*TAN($E$3))</f>
        <v>0.90894660015775164</v>
      </c>
      <c r="AC78" s="92">
        <f>ATAN($G$2*TAN(U78))</f>
        <v>0.86176483020915817</v>
      </c>
      <c r="AD78" s="93">
        <f>SIN(AB78)*SIN(AC78)+COS(AB78)*COS(AC78)*COS(AA78)</f>
        <v>0.99888592607545368</v>
      </c>
      <c r="AE78" s="94">
        <f>SUM(T78/1000)</f>
        <v>300.69270681682593</v>
      </c>
    </row>
    <row r="83" spans="2:15" x14ac:dyDescent="0.25">
      <c r="B83" s="19"/>
      <c r="D83" s="11"/>
      <c r="O83" s="11"/>
    </row>
    <row r="84" spans="2:15" x14ac:dyDescent="0.25">
      <c r="B84" s="19"/>
      <c r="D84" s="11"/>
      <c r="O84" s="11"/>
    </row>
    <row r="85" spans="2:15" x14ac:dyDescent="0.25">
      <c r="B85" s="19"/>
      <c r="D85" s="11"/>
      <c r="O85" s="11"/>
    </row>
    <row r="86" spans="2:15" x14ac:dyDescent="0.25">
      <c r="B86" s="19"/>
      <c r="D86" s="11"/>
      <c r="O86" s="11"/>
    </row>
    <row r="87" spans="2:15" x14ac:dyDescent="0.25">
      <c r="B87" s="19"/>
      <c r="D87" s="11"/>
      <c r="O87" s="11"/>
    </row>
    <row r="88" spans="2:15" x14ac:dyDescent="0.25">
      <c r="B88" s="19"/>
      <c r="D88" s="11"/>
      <c r="O88" s="11"/>
    </row>
    <row r="89" spans="2:15" x14ac:dyDescent="0.25">
      <c r="B89" s="19"/>
      <c r="D89" s="11"/>
      <c r="O89" s="11"/>
    </row>
    <row r="90" spans="2:15" x14ac:dyDescent="0.25">
      <c r="B90" s="19"/>
      <c r="D90" s="11"/>
      <c r="O90" s="11"/>
    </row>
    <row r="91" spans="2:15" x14ac:dyDescent="0.25">
      <c r="B91" s="19"/>
      <c r="D91" s="11"/>
      <c r="O91" s="11"/>
    </row>
    <row r="92" spans="2:15" x14ac:dyDescent="0.25">
      <c r="B92" s="19"/>
      <c r="D92" s="11"/>
      <c r="O92" s="11"/>
    </row>
    <row r="93" spans="2:15" x14ac:dyDescent="0.25">
      <c r="B93" s="19"/>
      <c r="D93" s="11"/>
      <c r="O93" s="11"/>
    </row>
    <row r="94" spans="2:15" x14ac:dyDescent="0.25">
      <c r="B94" s="19"/>
      <c r="D94" s="11"/>
      <c r="O94" s="11"/>
    </row>
    <row r="95" spans="2:15" x14ac:dyDescent="0.25">
      <c r="B95" s="19"/>
      <c r="D95" s="11"/>
      <c r="O95" s="11"/>
    </row>
    <row r="96" spans="2:15" x14ac:dyDescent="0.25">
      <c r="B96" s="19"/>
      <c r="D96" s="11"/>
      <c r="O96" s="11"/>
    </row>
    <row r="97" spans="2:15" x14ac:dyDescent="0.25">
      <c r="B97" s="19"/>
      <c r="D97" s="11"/>
      <c r="O97" s="11"/>
    </row>
    <row r="98" spans="2:15" x14ac:dyDescent="0.25">
      <c r="B98" s="19"/>
      <c r="D98" s="11"/>
      <c r="O98" s="11"/>
    </row>
    <row r="99" spans="2:15" x14ac:dyDescent="0.25">
      <c r="B99" s="19"/>
      <c r="D99" s="11"/>
      <c r="O99" s="11"/>
    </row>
    <row r="100" spans="2:15" x14ac:dyDescent="0.25">
      <c r="B100" s="19"/>
      <c r="D100" s="11"/>
      <c r="O100" s="11"/>
    </row>
    <row r="101" spans="2:15" x14ac:dyDescent="0.25">
      <c r="B101" s="19"/>
      <c r="D101" s="11"/>
      <c r="O101" s="11"/>
    </row>
    <row r="102" spans="2:15" x14ac:dyDescent="0.25">
      <c r="B102" s="19"/>
      <c r="D102" s="11"/>
      <c r="O102" s="11"/>
    </row>
    <row r="103" spans="2:15" x14ac:dyDescent="0.25">
      <c r="B103" s="19"/>
      <c r="D103" s="11"/>
      <c r="O103" s="11"/>
    </row>
    <row r="104" spans="2:15" x14ac:dyDescent="0.25">
      <c r="B104" s="19"/>
      <c r="D104" s="11"/>
      <c r="O104" s="11"/>
    </row>
    <row r="105" spans="2:15" x14ac:dyDescent="0.25">
      <c r="B105" s="19"/>
      <c r="D105" s="11"/>
      <c r="O105" s="11"/>
    </row>
    <row r="106" spans="2:15" x14ac:dyDescent="0.25">
      <c r="B106" s="19"/>
      <c r="D106" s="11"/>
      <c r="O106" s="11"/>
    </row>
    <row r="107" spans="2:15" x14ac:dyDescent="0.25">
      <c r="B107" s="19"/>
      <c r="D107" s="11"/>
      <c r="O107" s="11"/>
    </row>
    <row r="108" spans="2:15" x14ac:dyDescent="0.25">
      <c r="B108" s="19"/>
      <c r="D108" s="11"/>
      <c r="O108" s="11"/>
    </row>
    <row r="109" spans="2:15" x14ac:dyDescent="0.25">
      <c r="B109" s="19"/>
      <c r="D109" s="11"/>
      <c r="O109" s="11"/>
    </row>
    <row r="110" spans="2:15" x14ac:dyDescent="0.25">
      <c r="B110" s="19"/>
      <c r="D110" s="11"/>
      <c r="O110" s="11"/>
    </row>
    <row r="111" spans="2:15" x14ac:dyDescent="0.25">
      <c r="B111" s="19"/>
      <c r="D111" s="11"/>
      <c r="O111" s="11"/>
    </row>
    <row r="112" spans="2:15" x14ac:dyDescent="0.25">
      <c r="B112" s="19"/>
      <c r="D112" s="11"/>
      <c r="O112" s="11"/>
    </row>
    <row r="113" spans="2:15" x14ac:dyDescent="0.25">
      <c r="B113" s="19"/>
      <c r="D113" s="11"/>
      <c r="O113" s="11"/>
    </row>
    <row r="114" spans="2:15" x14ac:dyDescent="0.25">
      <c r="B114" s="19"/>
      <c r="D114" s="11"/>
      <c r="O114" s="11"/>
    </row>
    <row r="115" spans="2:15" x14ac:dyDescent="0.25">
      <c r="B115" s="19"/>
      <c r="D115" s="11"/>
      <c r="O115" s="11"/>
    </row>
    <row r="116" spans="2:15" x14ac:dyDescent="0.25">
      <c r="B116" s="19"/>
      <c r="D116" s="11"/>
      <c r="O116" s="11"/>
    </row>
    <row r="117" spans="2:15" x14ac:dyDescent="0.25">
      <c r="B117" s="19"/>
      <c r="D117" s="11"/>
      <c r="O117" s="11"/>
    </row>
    <row r="118" spans="2:15" x14ac:dyDescent="0.25">
      <c r="B118" s="19"/>
      <c r="D118" s="11"/>
      <c r="O118" s="11"/>
    </row>
    <row r="119" spans="2:15" x14ac:dyDescent="0.25">
      <c r="B119" s="19"/>
      <c r="D119" s="11"/>
      <c r="O119" s="11"/>
    </row>
    <row r="120" spans="2:15" x14ac:dyDescent="0.25">
      <c r="B120" s="19"/>
      <c r="D120" s="11"/>
      <c r="O120" s="11"/>
    </row>
    <row r="121" spans="2:15" x14ac:dyDescent="0.25">
      <c r="B121" s="19"/>
      <c r="D121" s="11"/>
      <c r="O121" s="11"/>
    </row>
    <row r="122" spans="2:15" x14ac:dyDescent="0.25">
      <c r="B122" s="19"/>
      <c r="D122" s="11"/>
      <c r="O122" s="11"/>
    </row>
    <row r="123" spans="2:15" x14ac:dyDescent="0.25">
      <c r="B123" s="19"/>
      <c r="D123" s="11"/>
      <c r="O123" s="11"/>
    </row>
    <row r="124" spans="2:15" x14ac:dyDescent="0.25">
      <c r="B124" s="19"/>
      <c r="D124" s="11"/>
      <c r="O124" s="11"/>
    </row>
    <row r="125" spans="2:15" x14ac:dyDescent="0.25">
      <c r="B125" s="19"/>
      <c r="D125" s="11"/>
      <c r="O125" s="11"/>
    </row>
    <row r="126" spans="2:15" x14ac:dyDescent="0.25">
      <c r="B126" s="19"/>
      <c r="D126" s="11"/>
      <c r="O126" s="11"/>
    </row>
    <row r="127" spans="2:15" x14ac:dyDescent="0.25">
      <c r="B127" s="19"/>
      <c r="D127" s="11"/>
      <c r="O127" s="11"/>
    </row>
    <row r="128" spans="2:15" x14ac:dyDescent="0.25">
      <c r="B128" s="19"/>
      <c r="D128" s="11"/>
      <c r="O128" s="11"/>
    </row>
    <row r="129" spans="2:15" x14ac:dyDescent="0.25">
      <c r="B129" s="19"/>
      <c r="D129" s="11"/>
      <c r="O129" s="11"/>
    </row>
    <row r="130" spans="2:15" x14ac:dyDescent="0.25">
      <c r="B130" s="19"/>
      <c r="D130" s="11"/>
      <c r="O130" s="11"/>
    </row>
    <row r="131" spans="2:15" x14ac:dyDescent="0.25">
      <c r="B131" s="19"/>
      <c r="D131" s="11"/>
      <c r="O131" s="11"/>
    </row>
    <row r="132" spans="2:15" x14ac:dyDescent="0.25">
      <c r="B132" s="19"/>
      <c r="D132" s="11"/>
      <c r="O132" s="11"/>
    </row>
    <row r="133" spans="2:15" x14ac:dyDescent="0.25">
      <c r="B133" s="19"/>
      <c r="D133" s="11"/>
      <c r="O133" s="11"/>
    </row>
    <row r="134" spans="2:15" x14ac:dyDescent="0.25">
      <c r="B134" s="19"/>
      <c r="D134" s="11"/>
      <c r="O134" s="11"/>
    </row>
    <row r="135" spans="2:15" x14ac:dyDescent="0.25">
      <c r="B135" s="19"/>
      <c r="D135" s="11"/>
      <c r="O135" s="11"/>
    </row>
    <row r="136" spans="2:15" x14ac:dyDescent="0.25">
      <c r="B136" s="19"/>
      <c r="D136" s="11"/>
      <c r="O136" s="11"/>
    </row>
    <row r="137" spans="2:15" x14ac:dyDescent="0.25">
      <c r="B137" s="19"/>
      <c r="D137" s="11"/>
      <c r="O137" s="11"/>
    </row>
    <row r="138" spans="2:15" x14ac:dyDescent="0.25">
      <c r="B138" s="19"/>
      <c r="D138" s="11"/>
      <c r="O138" s="11"/>
    </row>
    <row r="139" spans="2:15" x14ac:dyDescent="0.25">
      <c r="B139" s="19"/>
      <c r="D139" s="11"/>
      <c r="O139" s="11"/>
    </row>
    <row r="140" spans="2:15" x14ac:dyDescent="0.25">
      <c r="B140" s="19"/>
      <c r="D140" s="11"/>
      <c r="O140" s="11"/>
    </row>
    <row r="141" spans="2:15" x14ac:dyDescent="0.25">
      <c r="B141" s="19"/>
      <c r="D141" s="11"/>
      <c r="O141" s="11"/>
    </row>
    <row r="142" spans="2:15" x14ac:dyDescent="0.25">
      <c r="B142" s="19"/>
      <c r="D142" s="11"/>
      <c r="O142" s="11"/>
    </row>
    <row r="143" spans="2:15" x14ac:dyDescent="0.25">
      <c r="B143" s="19"/>
      <c r="D143" s="11"/>
      <c r="O143" s="11"/>
    </row>
    <row r="144" spans="2:15" x14ac:dyDescent="0.25">
      <c r="B144" s="19"/>
      <c r="D144" s="11"/>
      <c r="O144" s="11"/>
    </row>
    <row r="145" spans="2:15" x14ac:dyDescent="0.25">
      <c r="B145" s="19"/>
      <c r="D145" s="11"/>
      <c r="O145" s="11"/>
    </row>
    <row r="146" spans="2:15" x14ac:dyDescent="0.25">
      <c r="B146" s="19"/>
      <c r="D146" s="11"/>
      <c r="O146" s="11"/>
    </row>
    <row r="147" spans="2:15" x14ac:dyDescent="0.25">
      <c r="B147" s="19"/>
      <c r="D147" s="11"/>
      <c r="O147" s="11"/>
    </row>
    <row r="148" spans="2:15" x14ac:dyDescent="0.25">
      <c r="B148" s="19"/>
      <c r="D148" s="11"/>
      <c r="O148" s="11"/>
    </row>
  </sheetData>
  <mergeCells count="7">
    <mergeCell ref="Q76:AE76"/>
    <mergeCell ref="A52:O52"/>
    <mergeCell ref="A1:AE1"/>
    <mergeCell ref="A7:O7"/>
    <mergeCell ref="A36:O36"/>
    <mergeCell ref="Q7:AE7"/>
    <mergeCell ref="Q73:AE73"/>
  </mergeCells>
  <phoneticPr fontId="1" type="noConversion"/>
  <pageMargins left="0.59055118110236227" right="0.15748031496062992" top="0" bottom="0" header="0.31496062992125984" footer="0.31496062992125984"/>
  <pageSetup paperSize="9" scale="65" orientation="portrait" horizontalDpi="4294967293" verticalDpi="429496729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Eigen coördinaten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en Jantine</dc:creator>
  <cp:lastModifiedBy>Henk</cp:lastModifiedBy>
  <cp:lastPrinted>2020-04-02T11:44:22Z</cp:lastPrinted>
  <dcterms:created xsi:type="dcterms:W3CDTF">2006-08-11T16:25:59Z</dcterms:created>
  <dcterms:modified xsi:type="dcterms:W3CDTF">2020-05-28T20:30:59Z</dcterms:modified>
</cp:coreProperties>
</file>